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8460" windowHeight="5520" tabRatio="697" activeTab="3"/>
  </bookViews>
  <sheets>
    <sheet name="BS" sheetId="1" r:id="rId1"/>
    <sheet name="IS" sheetId="2" r:id="rId2"/>
    <sheet name="Equity" sheetId="3" r:id="rId3"/>
    <sheet name="Cashflow" sheetId="4" r:id="rId4"/>
    <sheet name="Notes " sheetId="5" r:id="rId5"/>
  </sheets>
  <definedNames>
    <definedName name="_xlnm.Print_Area" localSheetId="3">'Cashflow'!$A$1:$F$56</definedName>
    <definedName name="_xlnm.Print_Area" localSheetId="1">'IS'!$A$1:$H$55</definedName>
    <definedName name="_xlnm.Print_Area" localSheetId="4">'Notes '!$A$1:$I$261</definedName>
    <definedName name="_xlnm.Print_Titles" localSheetId="4">'Notes '!$1:$6</definedName>
  </definedNames>
  <calcPr fullCalcOnLoad="1"/>
</workbook>
</file>

<file path=xl/sharedStrings.xml><?xml version="1.0" encoding="utf-8"?>
<sst xmlns="http://schemas.openxmlformats.org/spreadsheetml/2006/main" count="283" uniqueCount="196">
  <si>
    <t>Quarter</t>
  </si>
  <si>
    <t>RM'000</t>
  </si>
  <si>
    <t>To Date</t>
  </si>
  <si>
    <t>Revenue</t>
  </si>
  <si>
    <t>Taxation</t>
  </si>
  <si>
    <t>Receivables</t>
  </si>
  <si>
    <t>Cash and bank balances</t>
  </si>
  <si>
    <t>Payables</t>
  </si>
  <si>
    <t>CONDENSED CONSOLIDATED STATEMENT OF CHANGES IN EQUITY</t>
  </si>
  <si>
    <t>Share</t>
  </si>
  <si>
    <t>Capital</t>
  </si>
  <si>
    <t>Retained</t>
  </si>
  <si>
    <t>Profits</t>
  </si>
  <si>
    <t>Total</t>
  </si>
  <si>
    <t>Net profit for the period</t>
  </si>
  <si>
    <t>CONDENSED CONSOLIDATED CASH FLOW STATEMENT</t>
  </si>
  <si>
    <t>Profit before taxation</t>
  </si>
  <si>
    <t>Operating profit before working capital changes</t>
  </si>
  <si>
    <t>1.</t>
  </si>
  <si>
    <t>2.</t>
  </si>
  <si>
    <t>3.</t>
  </si>
  <si>
    <t>4.</t>
  </si>
  <si>
    <t>Valuation of Property, Plant and Equipment</t>
  </si>
  <si>
    <t>9.</t>
  </si>
  <si>
    <t>10.</t>
  </si>
  <si>
    <t>Subsequent Events</t>
  </si>
  <si>
    <t>11.</t>
  </si>
  <si>
    <t>12.</t>
  </si>
  <si>
    <t>13.</t>
  </si>
  <si>
    <t>Review Of Performance</t>
  </si>
  <si>
    <t>14.</t>
  </si>
  <si>
    <t>15.</t>
  </si>
  <si>
    <t>16.</t>
  </si>
  <si>
    <t>Audit Report</t>
  </si>
  <si>
    <t>Seasonality or Cyclicality</t>
  </si>
  <si>
    <t>5.</t>
  </si>
  <si>
    <t>6.</t>
  </si>
  <si>
    <t>7.</t>
  </si>
  <si>
    <t>Dividends</t>
  </si>
  <si>
    <t>8.</t>
  </si>
  <si>
    <t>Segmental Reporting</t>
  </si>
  <si>
    <t>17.</t>
  </si>
  <si>
    <t>18.</t>
  </si>
  <si>
    <t>19.</t>
  </si>
  <si>
    <t>Purchase or Disposal of Quoted Securities</t>
  </si>
  <si>
    <t>20.</t>
  </si>
  <si>
    <t>21.</t>
  </si>
  <si>
    <t>Group Borrowings and Debt Securities</t>
  </si>
  <si>
    <t>22.</t>
  </si>
  <si>
    <t>Off Balance Sheet Financial Instruments</t>
  </si>
  <si>
    <t>23.</t>
  </si>
  <si>
    <t>Material Litigation</t>
  </si>
  <si>
    <t>24.</t>
  </si>
  <si>
    <t>Net Profit for the period (RM'000)</t>
  </si>
  <si>
    <t>SELECTED EXPLANATORY NOTES</t>
  </si>
  <si>
    <t>Basic Earnings Per Share (sen)</t>
  </si>
  <si>
    <t>Purchase of property, plant and equipment</t>
  </si>
  <si>
    <t>Change In The Composition of The Group</t>
  </si>
  <si>
    <t>Unquoted Investments / Properties</t>
  </si>
  <si>
    <t xml:space="preserve">   shares in issue ('000)</t>
  </si>
  <si>
    <t>Weighted average number of ordinary</t>
  </si>
  <si>
    <t>The basic earnings per share for the quarter and cumulative year to date are computed as follow:</t>
  </si>
  <si>
    <t>G.A. BLUE INTERNATIONAL BHD.</t>
  </si>
  <si>
    <t>Company No. 570396-D</t>
  </si>
  <si>
    <t>Minority interest</t>
  </si>
  <si>
    <t>Basic earnings per share (sen)</t>
  </si>
  <si>
    <t>Profit before tax</t>
  </si>
  <si>
    <t>Finance cost</t>
  </si>
  <si>
    <t>Profit from operations</t>
  </si>
  <si>
    <t>Other operating income</t>
  </si>
  <si>
    <t>Operating expenses</t>
  </si>
  <si>
    <t>Share premium</t>
  </si>
  <si>
    <t>Share capital</t>
  </si>
  <si>
    <t>Deferred taxation</t>
  </si>
  <si>
    <t>Note :</t>
  </si>
  <si>
    <t>Property, plant and equipment</t>
  </si>
  <si>
    <t>Inventories</t>
  </si>
  <si>
    <t>Fixed deposit with a licensed bank</t>
  </si>
  <si>
    <t>Short term borrowings</t>
  </si>
  <si>
    <t>Provision for taxation</t>
  </si>
  <si>
    <t>Current assets</t>
  </si>
  <si>
    <t>Current liabilities</t>
  </si>
  <si>
    <t>(The figures have not been audited)</t>
  </si>
  <si>
    <t>As At End</t>
  </si>
  <si>
    <t xml:space="preserve">Of Current </t>
  </si>
  <si>
    <t>Financial</t>
  </si>
  <si>
    <t>Year End</t>
  </si>
  <si>
    <t>Current Year</t>
  </si>
  <si>
    <t>Preceding Year</t>
  </si>
  <si>
    <t>Corresponding</t>
  </si>
  <si>
    <t>Premium</t>
  </si>
  <si>
    <t>Individual Quarter</t>
  </si>
  <si>
    <t>Cash flows from operating activities</t>
  </si>
  <si>
    <t>Adjustments for :</t>
  </si>
  <si>
    <t>- Non-cash items</t>
  </si>
  <si>
    <t>- Non-operating items</t>
  </si>
  <si>
    <t>Interest paid</t>
  </si>
  <si>
    <t>Cash flows from investing activities</t>
  </si>
  <si>
    <t>Cash flows from financing activities</t>
  </si>
  <si>
    <t>Net cash from financing activities</t>
  </si>
  <si>
    <t>Net increase in cash and cash equivalents</t>
  </si>
  <si>
    <t>Cash and cash equivalents at beginning</t>
  </si>
  <si>
    <t>Cash and cash equivalents at end</t>
  </si>
  <si>
    <t>Exceptional items</t>
  </si>
  <si>
    <t>There were no exceptional items for the current period to date under review.</t>
  </si>
  <si>
    <t>Estimates</t>
  </si>
  <si>
    <t>Issuance or repayment of debt/equity securities</t>
  </si>
  <si>
    <t xml:space="preserve">There were no changes to the estimates that have been used in the preparation of the current financial </t>
  </si>
  <si>
    <t>statements.</t>
  </si>
  <si>
    <t>Contingent Liabilities and Contingent Assets</t>
  </si>
  <si>
    <t>Capital Commitments</t>
  </si>
  <si>
    <t>Taxation comprise the following :</t>
  </si>
  <si>
    <t>Secured</t>
  </si>
  <si>
    <t>Unsecured</t>
  </si>
  <si>
    <t>Group borrowings</t>
  </si>
  <si>
    <t>Short term</t>
  </si>
  <si>
    <t>Bankers acceptance</t>
  </si>
  <si>
    <t>Basis of calculation of earnings per share</t>
  </si>
  <si>
    <t>Indivdual</t>
  </si>
  <si>
    <t xml:space="preserve">As At </t>
  </si>
  <si>
    <t>Current Year  Prospects</t>
  </si>
  <si>
    <t xml:space="preserve"> Material change in profit before taxation as compared to preceding quarter</t>
  </si>
  <si>
    <t>Tax recoverable</t>
  </si>
  <si>
    <t>Interest received</t>
  </si>
  <si>
    <t>Preceding</t>
  </si>
  <si>
    <t>Cumulative</t>
  </si>
  <si>
    <t>(The figures  have not been audited)</t>
  </si>
  <si>
    <t>Represented by:</t>
  </si>
  <si>
    <t>Bank overdrafts</t>
  </si>
  <si>
    <t>Corporate Proposals</t>
  </si>
  <si>
    <t>Intangible assets</t>
  </si>
  <si>
    <t>Dividends paid</t>
  </si>
  <si>
    <t>Repayment of bank borrowings</t>
  </si>
  <si>
    <t>Dividend payable</t>
  </si>
  <si>
    <t>Long term</t>
  </si>
  <si>
    <t>Cumulative Quarter</t>
  </si>
  <si>
    <t>Balance at 1.8.2005</t>
  </si>
  <si>
    <t>31.7.06</t>
  </si>
  <si>
    <t>Total equity</t>
  </si>
  <si>
    <t>Long term liabilities</t>
  </si>
  <si>
    <t>Net current assets</t>
  </si>
  <si>
    <t>Other payables and accruals</t>
  </si>
  <si>
    <t>Attributable to</t>
  </si>
  <si>
    <t>Equity holders of the parent</t>
  </si>
  <si>
    <t>CONDENSED CONSOLIDATED INCOME STATEMENT</t>
  </si>
  <si>
    <t>Balance at 1.8.2006</t>
  </si>
  <si>
    <t>Non</t>
  </si>
  <si>
    <t>distributable</t>
  </si>
  <si>
    <t>Hire purchase payable</t>
  </si>
  <si>
    <t>Term loans</t>
  </si>
  <si>
    <t>Basis of Preparation</t>
  </si>
  <si>
    <t>Changes in Accounting Policies</t>
  </si>
  <si>
    <t>25.</t>
  </si>
  <si>
    <t>Based on profit for the period :</t>
  </si>
  <si>
    <t>- Current tax</t>
  </si>
  <si>
    <t>- Deferred taxation</t>
  </si>
  <si>
    <t xml:space="preserve">Receivables </t>
  </si>
  <si>
    <t>Income tax paid</t>
  </si>
  <si>
    <t>Proceeds from term loan</t>
  </si>
  <si>
    <t>Net cash used in investing activities</t>
  </si>
  <si>
    <t>Cash (used in)/generated from operations</t>
  </si>
  <si>
    <t>Net cash (used in)/from operating activities</t>
  </si>
  <si>
    <t xml:space="preserve">Malaysia </t>
  </si>
  <si>
    <t>United Kingdom</t>
  </si>
  <si>
    <t>United States of America</t>
  </si>
  <si>
    <t>assets</t>
  </si>
  <si>
    <t xml:space="preserve">Capital </t>
  </si>
  <si>
    <t>expenditure</t>
  </si>
  <si>
    <t xml:space="preserve">Current Year Quarter </t>
  </si>
  <si>
    <t>Current Year To Date</t>
  </si>
  <si>
    <t>Retained profits</t>
  </si>
  <si>
    <t>Other receivables and deposits</t>
  </si>
  <si>
    <t>---- Attributable to Equity Holders of the Parent ----</t>
  </si>
  <si>
    <t>Distributable</t>
  </si>
  <si>
    <t>Minority Interest</t>
  </si>
  <si>
    <t>There were no contingent liabilities and contingent assets of a material nature as at the date of this report.</t>
  </si>
  <si>
    <t>There are no outstanding capital commitments at the end of the current quarter.</t>
  </si>
  <si>
    <t>31 JANUARY 2007</t>
  </si>
  <si>
    <t>CONDENSED BALANCE SHEET AS AT 31 JANUARY 2007</t>
  </si>
  <si>
    <t>31.1.07</t>
  </si>
  <si>
    <t>Second quarter ended</t>
  </si>
  <si>
    <t>31.1.06</t>
  </si>
  <si>
    <t>Balance at 31.1.2006</t>
  </si>
  <si>
    <t>Balance at 31.1.2007</t>
  </si>
  <si>
    <t>FOR THE SECOND QUARTER ENDED 31 JANUARY 2007</t>
  </si>
  <si>
    <t>Profit after finance cost</t>
  </si>
  <si>
    <t>Goodwill on consolidation written off</t>
  </si>
  <si>
    <t>Investment in Associates</t>
  </si>
  <si>
    <t>Proceeds from disposal of property, plant &amp; equipment</t>
  </si>
  <si>
    <t>Reconcilitation of statutory tax rate to effective tax rate :</t>
  </si>
  <si>
    <t>Statutory tax rate</t>
  </si>
  <si>
    <t xml:space="preserve">Effect of reduced tax rate of 20% </t>
  </si>
  <si>
    <t>%</t>
  </si>
  <si>
    <t xml:space="preserve">   </t>
  </si>
  <si>
    <t>Utilization of unabsorbed capital allowances</t>
  </si>
  <si>
    <t>Investment in associates</t>
  </si>
</sst>
</file>

<file path=xl/styles.xml><?xml version="1.0" encoding="utf-8"?>
<styleSheet xmlns="http://schemas.openxmlformats.org/spreadsheetml/2006/main">
  <numFmts count="39">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0.0"/>
    <numFmt numFmtId="181" formatCode="_-* #,##0.0_-;\-* #,##0.0_-;_-* &quot;-&quot;?_-;_-@_-"/>
    <numFmt numFmtId="182" formatCode="_(* #,##0.0_);_(* \(#,##0.0\);_(* &quot;-&quot;?_);_(@_)"/>
    <numFmt numFmtId="183" formatCode="_(* #,##0_);_(* \(#,##0\);_(* &quot;-&quot;?_);_(@_)"/>
    <numFmt numFmtId="184" formatCode="_(* #,##0.000_);_(* \(#,##0.000\);_(* &quot;-&quot;??_);_(@_)"/>
    <numFmt numFmtId="185" formatCode="_(* #,##0.0000_);_(* \(#,##0.0000\);_(* &quot;-&quot;??_);_(@_)"/>
    <numFmt numFmtId="186" formatCode="_(* #,##0.00000_);_(* \(#,##0.0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_(* #,##0.0_);_(* \(#,##0.0\);_(* &quot;-&quot;_);_(@_)"/>
    <numFmt numFmtId="192" formatCode="_(* #,##0.00_);_(* \(#,##0.00\);_(* &quot;-&quot;_);_(@_)"/>
    <numFmt numFmtId="193" formatCode="0_);\(0\)"/>
    <numFmt numFmtId="194" formatCode="[$-409]dddd\,\ mmmm\ dd\,\ yyyy"/>
  </numFmts>
  <fonts count="11">
    <font>
      <sz val="10"/>
      <name val="Arial"/>
      <family val="0"/>
    </font>
    <font>
      <sz val="10"/>
      <name val="Times New Roman"/>
      <family val="1"/>
    </font>
    <font>
      <b/>
      <sz val="10"/>
      <name val="Times New Roman"/>
      <family val="1"/>
    </font>
    <font>
      <u val="single"/>
      <sz val="10"/>
      <name val="Times New Roman"/>
      <family val="1"/>
    </font>
    <font>
      <sz val="10"/>
      <color indexed="8"/>
      <name val="Times New Roman"/>
      <family val="1"/>
    </font>
    <font>
      <sz val="10"/>
      <color indexed="10"/>
      <name val="Times New Roman"/>
      <family val="1"/>
    </font>
    <font>
      <sz val="11"/>
      <name val="Times New Roman"/>
      <family val="1"/>
    </font>
    <font>
      <b/>
      <u val="single"/>
      <sz val="11"/>
      <name val="Times New Roman"/>
      <family val="1"/>
    </font>
    <font>
      <u val="single"/>
      <sz val="10"/>
      <color indexed="12"/>
      <name val="Arial"/>
      <family val="0"/>
    </font>
    <font>
      <u val="single"/>
      <sz val="10"/>
      <color indexed="36"/>
      <name val="Arial"/>
      <family val="0"/>
    </font>
    <font>
      <sz val="9"/>
      <name val="Times New Roman"/>
      <family val="1"/>
    </font>
  </fonts>
  <fills count="3">
    <fill>
      <patternFill/>
    </fill>
    <fill>
      <patternFill patternType="gray125"/>
    </fill>
    <fill>
      <patternFill patternType="solid">
        <fgColor indexed="9"/>
        <bgColor indexed="64"/>
      </patternFill>
    </fill>
  </fills>
  <borders count="11">
    <border>
      <left/>
      <right/>
      <top/>
      <bottom/>
      <diagonal/>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medium"/>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2" fillId="0" borderId="0" xfId="0" applyFont="1" applyAlignment="1" quotePrefix="1">
      <alignment/>
    </xf>
    <xf numFmtId="0" fontId="2" fillId="0" borderId="0" xfId="0" applyFont="1" applyAlignment="1">
      <alignment/>
    </xf>
    <xf numFmtId="179" fontId="1" fillId="0" borderId="0" xfId="15" applyNumberFormat="1" applyFont="1" applyAlignment="1">
      <alignment/>
    </xf>
    <xf numFmtId="179" fontId="1" fillId="0" borderId="0" xfId="15" applyNumberFormat="1" applyFont="1" applyAlignment="1">
      <alignment horizontal="center"/>
    </xf>
    <xf numFmtId="179" fontId="1" fillId="0" borderId="0" xfId="15" applyNumberFormat="1" applyFont="1" applyBorder="1" applyAlignment="1">
      <alignment/>
    </xf>
    <xf numFmtId="179" fontId="1" fillId="0" borderId="0" xfId="15" applyNumberFormat="1" applyFont="1" applyBorder="1" applyAlignment="1">
      <alignment horizontal="center"/>
    </xf>
    <xf numFmtId="179" fontId="1" fillId="0" borderId="1" xfId="15" applyNumberFormat="1" applyFont="1" applyBorder="1" applyAlignment="1">
      <alignment/>
    </xf>
    <xf numFmtId="179" fontId="1" fillId="0" borderId="0" xfId="0" applyNumberFormat="1" applyFont="1" applyAlignment="1">
      <alignment horizontal="center"/>
    </xf>
    <xf numFmtId="185" fontId="1" fillId="0" borderId="0" xfId="0" applyNumberFormat="1" applyFont="1" applyAlignment="1">
      <alignment horizontal="center"/>
    </xf>
    <xf numFmtId="43" fontId="1" fillId="0" borderId="0" xfId="15" applyFont="1" applyAlignment="1">
      <alignment horizontal="center"/>
    </xf>
    <xf numFmtId="43" fontId="1" fillId="0" borderId="0" xfId="0" applyNumberFormat="1" applyFont="1" applyAlignment="1">
      <alignment horizontal="center"/>
    </xf>
    <xf numFmtId="43" fontId="1" fillId="0" borderId="0" xfId="0" applyNumberFormat="1" applyFont="1" applyAlignment="1">
      <alignment/>
    </xf>
    <xf numFmtId="179" fontId="1" fillId="0" borderId="2" xfId="15" applyNumberFormat="1" applyFont="1" applyBorder="1" applyAlignment="1">
      <alignment/>
    </xf>
    <xf numFmtId="179" fontId="1" fillId="0" borderId="0" xfId="15" applyNumberFormat="1" applyFont="1" applyAlignment="1">
      <alignment horizontal="right"/>
    </xf>
    <xf numFmtId="179" fontId="1" fillId="0" borderId="3" xfId="15" applyNumberFormat="1" applyFont="1" applyBorder="1" applyAlignment="1">
      <alignment/>
    </xf>
    <xf numFmtId="179" fontId="1" fillId="0" borderId="4" xfId="15" applyNumberFormat="1" applyFont="1" applyBorder="1" applyAlignment="1">
      <alignment/>
    </xf>
    <xf numFmtId="179" fontId="1" fillId="0" borderId="0" xfId="15" applyNumberFormat="1" applyFont="1" applyFill="1" applyAlignment="1">
      <alignment/>
    </xf>
    <xf numFmtId="0" fontId="1" fillId="0" borderId="0" xfId="0" applyFont="1" applyFill="1" applyAlignment="1">
      <alignment/>
    </xf>
    <xf numFmtId="0" fontId="1" fillId="0" borderId="0" xfId="0" applyFont="1" applyFill="1" applyAlignment="1">
      <alignment horizontal="center"/>
    </xf>
    <xf numFmtId="179" fontId="1" fillId="0" borderId="5" xfId="15" applyNumberFormat="1" applyFont="1" applyBorder="1" applyAlignment="1">
      <alignment/>
    </xf>
    <xf numFmtId="0" fontId="1" fillId="2" borderId="0" xfId="0" applyFont="1" applyFill="1" applyAlignment="1">
      <alignment/>
    </xf>
    <xf numFmtId="0" fontId="6" fillId="0" borderId="0" xfId="0" applyFont="1" applyAlignment="1">
      <alignment/>
    </xf>
    <xf numFmtId="0" fontId="6" fillId="0" borderId="0" xfId="0" applyFont="1" applyAlignment="1">
      <alignment horizontal="center"/>
    </xf>
    <xf numFmtId="0" fontId="6" fillId="0" borderId="0" xfId="0" applyFont="1" applyBorder="1" applyAlignment="1">
      <alignment/>
    </xf>
    <xf numFmtId="0" fontId="6" fillId="0" borderId="0" xfId="0" applyFont="1" applyFill="1" applyAlignment="1">
      <alignment/>
    </xf>
    <xf numFmtId="15" fontId="6" fillId="0" borderId="0" xfId="0" applyNumberFormat="1" applyFont="1" applyAlignment="1" quotePrefix="1">
      <alignment horizontal="center"/>
    </xf>
    <xf numFmtId="0" fontId="7" fillId="0" borderId="0" xfId="0" applyFont="1" applyAlignment="1">
      <alignment/>
    </xf>
    <xf numFmtId="0" fontId="6" fillId="0" borderId="0" xfId="0" applyFont="1" applyAlignment="1" quotePrefix="1">
      <alignment/>
    </xf>
    <xf numFmtId="16" fontId="1" fillId="0" borderId="0" xfId="0" applyNumberFormat="1" applyFont="1" applyAlignment="1">
      <alignment horizontal="center"/>
    </xf>
    <xf numFmtId="179" fontId="2" fillId="0" borderId="0" xfId="15" applyNumberFormat="1" applyFont="1" applyAlignment="1">
      <alignment/>
    </xf>
    <xf numFmtId="179" fontId="1" fillId="0" borderId="6" xfId="15" applyNumberFormat="1" applyFont="1" applyBorder="1" applyAlignment="1">
      <alignment/>
    </xf>
    <xf numFmtId="179" fontId="2" fillId="0" borderId="0" xfId="15" applyNumberFormat="1" applyFont="1" applyBorder="1" applyAlignment="1">
      <alignment/>
    </xf>
    <xf numFmtId="179" fontId="1" fillId="0" borderId="7" xfId="15" applyNumberFormat="1" applyFont="1" applyBorder="1" applyAlignment="1">
      <alignment/>
    </xf>
    <xf numFmtId="179" fontId="1" fillId="0" borderId="1" xfId="15" applyNumberFormat="1" applyFont="1" applyFill="1" applyBorder="1" applyAlignment="1">
      <alignment horizontal="center"/>
    </xf>
    <xf numFmtId="179" fontId="1" fillId="0" borderId="0" xfId="15" applyNumberFormat="1" applyFont="1" applyFill="1" applyAlignment="1">
      <alignment horizontal="center"/>
    </xf>
    <xf numFmtId="179" fontId="1" fillId="0" borderId="7" xfId="15" applyNumberFormat="1" applyFont="1" applyFill="1" applyBorder="1" applyAlignment="1">
      <alignment horizontal="center"/>
    </xf>
    <xf numFmtId="179" fontId="1" fillId="0" borderId="0" xfId="15" applyNumberFormat="1" applyFont="1" applyFill="1" applyBorder="1" applyAlignment="1">
      <alignment/>
    </xf>
    <xf numFmtId="179" fontId="1" fillId="0" borderId="8" xfId="15" applyNumberFormat="1" applyFont="1" applyFill="1" applyBorder="1" applyAlignment="1">
      <alignment/>
    </xf>
    <xf numFmtId="43" fontId="1" fillId="0" borderId="8" xfId="15" applyFont="1" applyFill="1" applyBorder="1" applyAlignment="1">
      <alignment/>
    </xf>
    <xf numFmtId="0" fontId="2" fillId="0" borderId="0" xfId="0" applyFont="1" applyAlignment="1">
      <alignment horizontal="left"/>
    </xf>
    <xf numFmtId="0" fontId="2" fillId="0" borderId="0" xfId="0" applyFont="1" applyAlignment="1" quotePrefix="1">
      <alignment horizontal="left"/>
    </xf>
    <xf numFmtId="0" fontId="2" fillId="0" borderId="0" xfId="0" applyFont="1" applyFill="1" applyAlignment="1" quotePrefix="1">
      <alignment horizontal="left"/>
    </xf>
    <xf numFmtId="0" fontId="2" fillId="0" borderId="0" xfId="0" applyFont="1" applyFill="1" applyAlignment="1">
      <alignment/>
    </xf>
    <xf numFmtId="0" fontId="2" fillId="0" borderId="0" xfId="0" applyFont="1" applyFill="1" applyAlignment="1">
      <alignment horizontal="left"/>
    </xf>
    <xf numFmtId="0" fontId="1" fillId="2" borderId="0" xfId="0" applyFont="1" applyFill="1" applyBorder="1" applyAlignment="1">
      <alignment/>
    </xf>
    <xf numFmtId="41" fontId="1" fillId="0" borderId="0" xfId="0" applyNumberFormat="1" applyFont="1" applyFill="1" applyBorder="1" applyAlignment="1">
      <alignment/>
    </xf>
    <xf numFmtId="41" fontId="1" fillId="0" borderId="0" xfId="0" applyNumberFormat="1" applyFont="1" applyFill="1" applyAlignment="1">
      <alignment/>
    </xf>
    <xf numFmtId="0" fontId="3" fillId="0" borderId="0" xfId="0" applyFont="1" applyFill="1" applyAlignment="1">
      <alignment/>
    </xf>
    <xf numFmtId="41" fontId="1" fillId="0" borderId="2" xfId="0" applyNumberFormat="1" applyFont="1" applyFill="1" applyBorder="1" applyAlignment="1">
      <alignment/>
    </xf>
    <xf numFmtId="15" fontId="1" fillId="0" borderId="0" xfId="0" applyNumberFormat="1" applyFont="1" applyAlignment="1">
      <alignment horizontal="center"/>
    </xf>
    <xf numFmtId="15" fontId="1" fillId="0" borderId="0" xfId="0" applyNumberFormat="1" applyFont="1" applyAlignment="1" quotePrefix="1">
      <alignment horizontal="center"/>
    </xf>
    <xf numFmtId="41" fontId="1" fillId="0" borderId="8" xfId="0" applyNumberFormat="1" applyFont="1" applyFill="1" applyBorder="1" applyAlignment="1">
      <alignment horizontal="center"/>
    </xf>
    <xf numFmtId="41" fontId="1" fillId="0" borderId="0" xfId="0" applyNumberFormat="1" applyFont="1" applyFill="1" applyAlignment="1">
      <alignment horizontal="center"/>
    </xf>
    <xf numFmtId="192" fontId="1" fillId="0" borderId="8" xfId="0" applyNumberFormat="1" applyFont="1" applyFill="1" applyBorder="1" applyAlignment="1">
      <alignment horizontal="center"/>
    </xf>
    <xf numFmtId="41" fontId="1" fillId="0" borderId="0" xfId="0" applyNumberFormat="1" applyFont="1" applyAlignment="1">
      <alignment horizontal="center"/>
    </xf>
    <xf numFmtId="41" fontId="1" fillId="0" borderId="0" xfId="0" applyNumberFormat="1" applyFont="1" applyAlignment="1">
      <alignment/>
    </xf>
    <xf numFmtId="179" fontId="1" fillId="0" borderId="0" xfId="15" applyNumberFormat="1" applyFont="1" applyFill="1" applyBorder="1" applyAlignment="1">
      <alignment horizontal="center"/>
    </xf>
    <xf numFmtId="43" fontId="1" fillId="0" borderId="0" xfId="15" applyFont="1" applyFill="1" applyBorder="1" applyAlignment="1">
      <alignment/>
    </xf>
    <xf numFmtId="0" fontId="5" fillId="0" borderId="0" xfId="0" applyFont="1" applyAlignment="1">
      <alignment/>
    </xf>
    <xf numFmtId="179" fontId="1" fillId="0" borderId="2" xfId="15" applyNumberFormat="1" applyFont="1" applyFill="1" applyBorder="1" applyAlignment="1">
      <alignment horizontal="center"/>
    </xf>
    <xf numFmtId="41" fontId="1" fillId="0" borderId="9" xfId="0" applyNumberFormat="1" applyFont="1" applyFill="1" applyBorder="1" applyAlignment="1">
      <alignment/>
    </xf>
    <xf numFmtId="0" fontId="10" fillId="0" borderId="0" xfId="0" applyFont="1" applyAlignment="1">
      <alignment horizontal="center"/>
    </xf>
    <xf numFmtId="0" fontId="1" fillId="0" borderId="0" xfId="0" applyFont="1" applyBorder="1" applyAlignment="1">
      <alignment/>
    </xf>
    <xf numFmtId="179" fontId="1" fillId="0" borderId="0" xfId="15" applyNumberFormat="1" applyFont="1" applyBorder="1" applyAlignment="1">
      <alignment horizontal="right"/>
    </xf>
    <xf numFmtId="0" fontId="10" fillId="0" borderId="0" xfId="0" applyFont="1" applyFill="1" applyAlignment="1">
      <alignment horizontal="center"/>
    </xf>
    <xf numFmtId="0" fontId="1" fillId="0" borderId="0" xfId="0" applyFont="1" applyBorder="1" applyAlignment="1">
      <alignment horizontal="center"/>
    </xf>
    <xf numFmtId="179" fontId="1" fillId="0" borderId="0" xfId="0" applyNumberFormat="1" applyFont="1" applyAlignment="1">
      <alignment/>
    </xf>
    <xf numFmtId="15" fontId="2" fillId="0" borderId="0" xfId="0" applyNumberFormat="1" applyFont="1" applyAlignment="1" quotePrefix="1">
      <alignment/>
    </xf>
    <xf numFmtId="15" fontId="2" fillId="0" borderId="0" xfId="0" applyNumberFormat="1" applyFont="1" applyAlignment="1">
      <alignment/>
    </xf>
    <xf numFmtId="179" fontId="1" fillId="0" borderId="1" xfId="15" applyNumberFormat="1" applyFont="1" applyFill="1" applyBorder="1" applyAlignment="1">
      <alignment/>
    </xf>
    <xf numFmtId="15" fontId="1" fillId="0" borderId="0" xfId="0" applyNumberFormat="1" applyFont="1" applyAlignment="1">
      <alignment/>
    </xf>
    <xf numFmtId="0" fontId="3" fillId="0" borderId="0" xfId="0" applyFont="1" applyFill="1" applyAlignment="1" quotePrefix="1">
      <alignment/>
    </xf>
    <xf numFmtId="0" fontId="1" fillId="2" borderId="0" xfId="0" applyFont="1" applyFill="1" applyBorder="1" applyAlignment="1" quotePrefix="1">
      <alignment/>
    </xf>
    <xf numFmtId="0" fontId="1" fillId="0" borderId="0" xfId="0" applyFont="1" applyFill="1" applyAlignment="1" quotePrefix="1">
      <alignment/>
    </xf>
    <xf numFmtId="179" fontId="1" fillId="0" borderId="8" xfId="15" applyNumberFormat="1" applyFont="1" applyBorder="1" applyAlignment="1">
      <alignment/>
    </xf>
    <xf numFmtId="41" fontId="6" fillId="0" borderId="0" xfId="0" applyNumberFormat="1" applyFont="1" applyAlignment="1">
      <alignment/>
    </xf>
    <xf numFmtId="41" fontId="2" fillId="0" borderId="0" xfId="0" applyNumberFormat="1" applyFont="1" applyFill="1" applyAlignment="1">
      <alignment/>
    </xf>
    <xf numFmtId="41" fontId="2" fillId="0" borderId="10" xfId="0" applyNumberFormat="1" applyFont="1" applyFill="1" applyBorder="1" applyAlignment="1">
      <alignment/>
    </xf>
    <xf numFmtId="16" fontId="3" fillId="0" borderId="0" xfId="0" applyNumberFormat="1" applyFont="1" applyFill="1" applyAlignment="1" quotePrefix="1">
      <alignment/>
    </xf>
    <xf numFmtId="16" fontId="1" fillId="0" borderId="0" xfId="0" applyNumberFormat="1" applyFont="1" applyFill="1" applyAlignment="1">
      <alignment horizontal="center"/>
    </xf>
    <xf numFmtId="179" fontId="1" fillId="0" borderId="4" xfId="15" applyNumberFormat="1" applyFont="1" applyFill="1" applyBorder="1" applyAlignment="1">
      <alignment/>
    </xf>
    <xf numFmtId="0" fontId="5" fillId="2" borderId="0" xfId="0" applyFont="1" applyFill="1" applyBorder="1" applyAlignment="1">
      <alignment/>
    </xf>
    <xf numFmtId="41" fontId="5" fillId="0" borderId="0" xfId="0" applyNumberFormat="1" applyFont="1" applyFill="1" applyBorder="1" applyAlignment="1">
      <alignment/>
    </xf>
    <xf numFmtId="41" fontId="5" fillId="0" borderId="0" xfId="0" applyNumberFormat="1" applyFont="1" applyFill="1" applyAlignment="1">
      <alignment/>
    </xf>
    <xf numFmtId="0" fontId="5" fillId="0" borderId="0" xfId="0" applyFont="1" applyFill="1" applyAlignment="1">
      <alignment/>
    </xf>
    <xf numFmtId="0" fontId="1" fillId="0" borderId="0" xfId="0" applyFont="1" applyAlignment="1">
      <alignment horizontal="center"/>
    </xf>
    <xf numFmtId="179" fontId="1" fillId="0" borderId="0" xfId="15" applyNumberFormat="1" applyFont="1" applyAlignment="1" quotePrefix="1">
      <alignment horizontal="center"/>
    </xf>
    <xf numFmtId="179" fontId="1" fillId="0" borderId="0" xfId="15" applyNumberFormat="1" applyFont="1" applyAlignment="1">
      <alignment horizontal="center"/>
    </xf>
    <xf numFmtId="16" fontId="1"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51</xdr:row>
      <xdr:rowOff>0</xdr:rowOff>
    </xdr:from>
    <xdr:to>
      <xdr:col>4</xdr:col>
      <xdr:colOff>38100</xdr:colOff>
      <xdr:row>51</xdr:row>
      <xdr:rowOff>0</xdr:rowOff>
    </xdr:to>
    <xdr:sp>
      <xdr:nvSpPr>
        <xdr:cNvPr id="1" name="TextBox 1"/>
        <xdr:cNvSpPr txBox="1">
          <a:spLocks noChangeArrowheads="1"/>
        </xdr:cNvSpPr>
      </xdr:nvSpPr>
      <xdr:spPr>
        <a:xfrm>
          <a:off x="9525" y="8296275"/>
          <a:ext cx="545782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oneCellAnchor>
    <xdr:from>
      <xdr:col>1</xdr:col>
      <xdr:colOff>352425</xdr:colOff>
      <xdr:row>52</xdr:row>
      <xdr:rowOff>47625</xdr:rowOff>
    </xdr:from>
    <xdr:ext cx="76200" cy="200025"/>
    <xdr:sp>
      <xdr:nvSpPr>
        <xdr:cNvPr id="2" name="TextBox 2"/>
        <xdr:cNvSpPr txBox="1">
          <a:spLocks noChangeArrowheads="1"/>
        </xdr:cNvSpPr>
      </xdr:nvSpPr>
      <xdr:spPr>
        <a:xfrm>
          <a:off x="3990975" y="8505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51</xdr:row>
      <xdr:rowOff>9525</xdr:rowOff>
    </xdr:from>
    <xdr:to>
      <xdr:col>4</xdr:col>
      <xdr:colOff>28575</xdr:colOff>
      <xdr:row>54</xdr:row>
      <xdr:rowOff>104775</xdr:rowOff>
    </xdr:to>
    <xdr:sp>
      <xdr:nvSpPr>
        <xdr:cNvPr id="3" name="TextBox 3"/>
        <xdr:cNvSpPr txBox="1">
          <a:spLocks noChangeArrowheads="1"/>
        </xdr:cNvSpPr>
      </xdr:nvSpPr>
      <xdr:spPr>
        <a:xfrm>
          <a:off x="9525" y="8305800"/>
          <a:ext cx="5448300" cy="600075"/>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 should be read in conjunction with the Annual Financial Report for the year ended 31 July 2006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50</xdr:row>
      <xdr:rowOff>47625</xdr:rowOff>
    </xdr:from>
    <xdr:ext cx="76200" cy="200025"/>
    <xdr:sp>
      <xdr:nvSpPr>
        <xdr:cNvPr id="1" name="TextBox 2"/>
        <xdr:cNvSpPr txBox="1">
          <a:spLocks noChangeArrowheads="1"/>
        </xdr:cNvSpPr>
      </xdr:nvSpPr>
      <xdr:spPr>
        <a:xfrm>
          <a:off x="2305050" y="8201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49</xdr:row>
      <xdr:rowOff>9525</xdr:rowOff>
    </xdr:from>
    <xdr:to>
      <xdr:col>7</xdr:col>
      <xdr:colOff>657225</xdr:colOff>
      <xdr:row>54</xdr:row>
      <xdr:rowOff>19050</xdr:rowOff>
    </xdr:to>
    <xdr:sp>
      <xdr:nvSpPr>
        <xdr:cNvPr id="2" name="TextBox 3"/>
        <xdr:cNvSpPr txBox="1">
          <a:spLocks noChangeArrowheads="1"/>
        </xdr:cNvSpPr>
      </xdr:nvSpPr>
      <xdr:spPr>
        <a:xfrm>
          <a:off x="9525" y="8001000"/>
          <a:ext cx="5343525" cy="81915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 should be read in conjunction with the Annual Financial Report for the year ended 31 July 2006 and the accompanying explanatory notes attached to the interim financial statements.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41</xdr:row>
      <xdr:rowOff>152400</xdr:rowOff>
    </xdr:from>
    <xdr:to>
      <xdr:col>5</xdr:col>
      <xdr:colOff>781050</xdr:colOff>
      <xdr:row>45</xdr:row>
      <xdr:rowOff>95250</xdr:rowOff>
    </xdr:to>
    <xdr:sp>
      <xdr:nvSpPr>
        <xdr:cNvPr id="1" name="TextBox 1"/>
        <xdr:cNvSpPr txBox="1">
          <a:spLocks noChangeArrowheads="1"/>
        </xdr:cNvSpPr>
      </xdr:nvSpPr>
      <xdr:spPr>
        <a:xfrm>
          <a:off x="9525" y="6829425"/>
          <a:ext cx="5772150" cy="590550"/>
        </a:xfrm>
        <a:prstGeom prst="rect">
          <a:avLst/>
        </a:prstGeom>
        <a:solidFill>
          <a:srgbClr val="FFFFFF"/>
        </a:solidFill>
        <a:ln w="9525" cmpd="sng">
          <a:noFill/>
        </a:ln>
      </xdr:spPr>
      <xdr:txBody>
        <a:bodyPr vertOverflow="clip" wrap="square"/>
        <a:p>
          <a:pPr algn="l">
            <a:defRPr/>
          </a:pPr>
          <a:r>
            <a:rPr lang="en-US" cap="none" sz="1000" b="0" i="0" u="none" baseline="0"/>
            <a:t>The unaudited Condensed Consolidated Statement Of Changes In Equity should be read in conjunction with the audited financial statements for the year ended 31 July 2006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53</xdr:row>
      <xdr:rowOff>47625</xdr:rowOff>
    </xdr:from>
    <xdr:ext cx="76200" cy="200025"/>
    <xdr:sp>
      <xdr:nvSpPr>
        <xdr:cNvPr id="1" name="TextBox 2"/>
        <xdr:cNvSpPr txBox="1">
          <a:spLocks noChangeArrowheads="1"/>
        </xdr:cNvSpPr>
      </xdr:nvSpPr>
      <xdr:spPr>
        <a:xfrm>
          <a:off x="3609975" y="84582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53</xdr:row>
      <xdr:rowOff>9525</xdr:rowOff>
    </xdr:from>
    <xdr:to>
      <xdr:col>6</xdr:col>
      <xdr:colOff>0</xdr:colOff>
      <xdr:row>56</xdr:row>
      <xdr:rowOff>19050</xdr:rowOff>
    </xdr:to>
    <xdr:sp>
      <xdr:nvSpPr>
        <xdr:cNvPr id="2" name="TextBox 3"/>
        <xdr:cNvSpPr txBox="1">
          <a:spLocks noChangeArrowheads="1"/>
        </xdr:cNvSpPr>
      </xdr:nvSpPr>
      <xdr:spPr>
        <a:xfrm>
          <a:off x="9525" y="8420100"/>
          <a:ext cx="5724525" cy="5048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Annual Financial Report for the year ended 31 July 2005 and the accompanying explanatory notes attached to the interim financial statements.</a:t>
          </a:r>
        </a:p>
      </xdr:txBody>
    </xdr:sp>
    <xdr:clientData/>
  </xdr:twoCellAnchor>
  <xdr:oneCellAnchor>
    <xdr:from>
      <xdr:col>2</xdr:col>
      <xdr:colOff>0</xdr:colOff>
      <xdr:row>53</xdr:row>
      <xdr:rowOff>47625</xdr:rowOff>
    </xdr:from>
    <xdr:ext cx="76200" cy="200025"/>
    <xdr:sp>
      <xdr:nvSpPr>
        <xdr:cNvPr id="3" name="TextBox 5"/>
        <xdr:cNvSpPr txBox="1">
          <a:spLocks noChangeArrowheads="1"/>
        </xdr:cNvSpPr>
      </xdr:nvSpPr>
      <xdr:spPr>
        <a:xfrm>
          <a:off x="3609975" y="84582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53</xdr:row>
      <xdr:rowOff>9525</xdr:rowOff>
    </xdr:from>
    <xdr:to>
      <xdr:col>6</xdr:col>
      <xdr:colOff>0</xdr:colOff>
      <xdr:row>56</xdr:row>
      <xdr:rowOff>19050</xdr:rowOff>
    </xdr:to>
    <xdr:sp>
      <xdr:nvSpPr>
        <xdr:cNvPr id="4" name="TextBox 6"/>
        <xdr:cNvSpPr txBox="1">
          <a:spLocks noChangeArrowheads="1"/>
        </xdr:cNvSpPr>
      </xdr:nvSpPr>
      <xdr:spPr>
        <a:xfrm>
          <a:off x="9525" y="8420100"/>
          <a:ext cx="5724525" cy="5048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Annual Financial Report for the year ended 31 July 2006 and the accompanying explanatory notes attached to the interim financial statements.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54</xdr:row>
      <xdr:rowOff>9525</xdr:rowOff>
    </xdr:from>
    <xdr:to>
      <xdr:col>8</xdr:col>
      <xdr:colOff>542925</xdr:colOff>
      <xdr:row>55</xdr:row>
      <xdr:rowOff>19050</xdr:rowOff>
    </xdr:to>
    <xdr:sp>
      <xdr:nvSpPr>
        <xdr:cNvPr id="1" name="Text 18"/>
        <xdr:cNvSpPr txBox="1">
          <a:spLocks noChangeArrowheads="1"/>
        </xdr:cNvSpPr>
      </xdr:nvSpPr>
      <xdr:spPr>
        <a:xfrm>
          <a:off x="314325" y="8982075"/>
          <a:ext cx="5505450" cy="2000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auditors’ report on the financial statements for the year ended 31 July 2006 was not qualified.</a:t>
          </a:r>
        </a:p>
      </xdr:txBody>
    </xdr:sp>
    <xdr:clientData/>
  </xdr:twoCellAnchor>
  <xdr:twoCellAnchor>
    <xdr:from>
      <xdr:col>1</xdr:col>
      <xdr:colOff>9525</xdr:colOff>
      <xdr:row>124</xdr:row>
      <xdr:rowOff>9525</xdr:rowOff>
    </xdr:from>
    <xdr:to>
      <xdr:col>8</xdr:col>
      <xdr:colOff>495300</xdr:colOff>
      <xdr:row>126</xdr:row>
      <xdr:rowOff>0</xdr:rowOff>
    </xdr:to>
    <xdr:sp>
      <xdr:nvSpPr>
        <xdr:cNvPr id="2" name="Text 18"/>
        <xdr:cNvSpPr txBox="1">
          <a:spLocks noChangeArrowheads="1"/>
        </xdr:cNvSpPr>
      </xdr:nvSpPr>
      <xdr:spPr>
        <a:xfrm>
          <a:off x="314325" y="21955125"/>
          <a:ext cx="5457825" cy="3429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changes in the valuation of property, plant and equipment since the last audited financial statements for the year ended 31 July 2006.</a:t>
          </a:r>
        </a:p>
      </xdr:txBody>
    </xdr:sp>
    <xdr:clientData/>
  </xdr:twoCellAnchor>
  <xdr:twoCellAnchor>
    <xdr:from>
      <xdr:col>1</xdr:col>
      <xdr:colOff>9525</xdr:colOff>
      <xdr:row>129</xdr:row>
      <xdr:rowOff>9525</xdr:rowOff>
    </xdr:from>
    <xdr:to>
      <xdr:col>8</xdr:col>
      <xdr:colOff>485775</xdr:colOff>
      <xdr:row>133</xdr:row>
      <xdr:rowOff>142875</xdr:rowOff>
    </xdr:to>
    <xdr:sp>
      <xdr:nvSpPr>
        <xdr:cNvPr id="3" name="Text 18"/>
        <xdr:cNvSpPr txBox="1">
          <a:spLocks noChangeArrowheads="1"/>
        </xdr:cNvSpPr>
      </xdr:nvSpPr>
      <xdr:spPr>
        <a:xfrm>
          <a:off x="314325" y="22850475"/>
          <a:ext cx="5448300" cy="83820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24th February 2007, Quangcin Sdn Bhd, a sub-subsidiary of GA Blue acquired business assets relating to the Edwin label for a cash consideration of RM3.7 million.
In the opinion of the Directors, there were no other material events that have arisen between the end of the reporting quarter and the date of this announcement.</a:t>
          </a:r>
          <a:r>
            <a:rPr lang="en-US" cap="none" sz="1000" b="0" i="0" u="none" baseline="0">
              <a:latin typeface="Arial"/>
              <a:ea typeface="Arial"/>
              <a:cs typeface="Arial"/>
            </a:rPr>
            <a:t>
</a:t>
          </a:r>
        </a:p>
      </xdr:txBody>
    </xdr:sp>
    <xdr:clientData/>
  </xdr:twoCellAnchor>
  <xdr:twoCellAnchor>
    <xdr:from>
      <xdr:col>1</xdr:col>
      <xdr:colOff>19050</xdr:colOff>
      <xdr:row>161</xdr:row>
      <xdr:rowOff>38100</xdr:rowOff>
    </xdr:from>
    <xdr:to>
      <xdr:col>8</xdr:col>
      <xdr:colOff>590550</xdr:colOff>
      <xdr:row>163</xdr:row>
      <xdr:rowOff>180975</xdr:rowOff>
    </xdr:to>
    <xdr:sp>
      <xdr:nvSpPr>
        <xdr:cNvPr id="4" name="Text 18"/>
        <xdr:cNvSpPr txBox="1">
          <a:spLocks noChangeArrowheads="1"/>
        </xdr:cNvSpPr>
      </xdr:nvSpPr>
      <xdr:spPr>
        <a:xfrm>
          <a:off x="323850" y="28346400"/>
          <a:ext cx="5543550" cy="523875"/>
        </a:xfrm>
        <a:prstGeom prst="rect">
          <a:avLst/>
        </a:prstGeom>
        <a:solidFill>
          <a:srgbClr val="FFFFFF"/>
        </a:solidFill>
        <a:ln w="1" cmpd="sng">
          <a:noFill/>
        </a:ln>
      </xdr:spPr>
      <xdr:txBody>
        <a:bodyPr vertOverflow="clip" wrap="square"/>
        <a:p>
          <a:pPr algn="l">
            <a:defRPr/>
          </a:pPr>
          <a:r>
            <a:rPr lang="en-US" cap="none" sz="1000" b="0" i="0" u="none" baseline="0"/>
            <a:t>As this quarter captures sales for the period after the peak season, turnover and profit before tax was only RM13.7million and RM1.3 million respectively as compared to RM21.6 million and RM5.1 million respectively in the previous quarter. </a:t>
          </a:r>
        </a:p>
      </xdr:txBody>
    </xdr:sp>
    <xdr:clientData/>
  </xdr:twoCellAnchor>
  <xdr:twoCellAnchor>
    <xdr:from>
      <xdr:col>1</xdr:col>
      <xdr:colOff>9525</xdr:colOff>
      <xdr:row>168</xdr:row>
      <xdr:rowOff>9525</xdr:rowOff>
    </xdr:from>
    <xdr:to>
      <xdr:col>8</xdr:col>
      <xdr:colOff>561975</xdr:colOff>
      <xdr:row>170</xdr:row>
      <xdr:rowOff>95250</xdr:rowOff>
    </xdr:to>
    <xdr:sp>
      <xdr:nvSpPr>
        <xdr:cNvPr id="5" name="Text 18"/>
        <xdr:cNvSpPr txBox="1">
          <a:spLocks noChangeArrowheads="1"/>
        </xdr:cNvSpPr>
      </xdr:nvSpPr>
      <xdr:spPr>
        <a:xfrm>
          <a:off x="314325" y="29622750"/>
          <a:ext cx="5524500" cy="4572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Barring unforeseen circumstances, the Group expects to perform better in the current financial year due to higher exports sales as compared to the previous year.</a:t>
          </a:r>
        </a:p>
      </xdr:txBody>
    </xdr:sp>
    <xdr:clientData/>
  </xdr:twoCellAnchor>
  <xdr:twoCellAnchor>
    <xdr:from>
      <xdr:col>1</xdr:col>
      <xdr:colOff>9525</xdr:colOff>
      <xdr:row>170</xdr:row>
      <xdr:rowOff>0</xdr:rowOff>
    </xdr:from>
    <xdr:to>
      <xdr:col>8</xdr:col>
      <xdr:colOff>523875</xdr:colOff>
      <xdr:row>170</xdr:row>
      <xdr:rowOff>0</xdr:rowOff>
    </xdr:to>
    <xdr:sp>
      <xdr:nvSpPr>
        <xdr:cNvPr id="6" name="Text 18"/>
        <xdr:cNvSpPr txBox="1">
          <a:spLocks noChangeArrowheads="1"/>
        </xdr:cNvSpPr>
      </xdr:nvSpPr>
      <xdr:spPr>
        <a:xfrm>
          <a:off x="314325" y="29965650"/>
          <a:ext cx="54864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In the prospectus dated 31 January 2004, the Directors has forcasted a consolidated profit after tax of RM3.45million for the financial year ended 31 July 2004 after  deducting pre-acquisition profit of RM5.29million. The Group has achieved an unaudited profit after tax of RM11.68 million.</a:t>
          </a:r>
        </a:p>
      </xdr:txBody>
    </xdr:sp>
    <xdr:clientData/>
  </xdr:twoCellAnchor>
  <xdr:twoCellAnchor>
    <xdr:from>
      <xdr:col>1</xdr:col>
      <xdr:colOff>9525</xdr:colOff>
      <xdr:row>202</xdr:row>
      <xdr:rowOff>9525</xdr:rowOff>
    </xdr:from>
    <xdr:to>
      <xdr:col>8</xdr:col>
      <xdr:colOff>371475</xdr:colOff>
      <xdr:row>202</xdr:row>
      <xdr:rowOff>142875</xdr:rowOff>
    </xdr:to>
    <xdr:sp>
      <xdr:nvSpPr>
        <xdr:cNvPr id="7" name="Text 18"/>
        <xdr:cNvSpPr txBox="1">
          <a:spLocks noChangeArrowheads="1"/>
        </xdr:cNvSpPr>
      </xdr:nvSpPr>
      <xdr:spPr>
        <a:xfrm>
          <a:off x="314325" y="35709225"/>
          <a:ext cx="5334000" cy="1619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sale of unquoted investments and properties for the current quarter under review.</a:t>
          </a:r>
        </a:p>
      </xdr:txBody>
    </xdr:sp>
    <xdr:clientData/>
  </xdr:twoCellAnchor>
  <xdr:twoCellAnchor>
    <xdr:from>
      <xdr:col>1</xdr:col>
      <xdr:colOff>9525</xdr:colOff>
      <xdr:row>206</xdr:row>
      <xdr:rowOff>9525</xdr:rowOff>
    </xdr:from>
    <xdr:to>
      <xdr:col>8</xdr:col>
      <xdr:colOff>438150</xdr:colOff>
      <xdr:row>209</xdr:row>
      <xdr:rowOff>28575</xdr:rowOff>
    </xdr:to>
    <xdr:sp>
      <xdr:nvSpPr>
        <xdr:cNvPr id="8" name="Text 18"/>
        <xdr:cNvSpPr txBox="1">
          <a:spLocks noChangeArrowheads="1"/>
        </xdr:cNvSpPr>
      </xdr:nvSpPr>
      <xdr:spPr>
        <a:xfrm>
          <a:off x="314325" y="36414075"/>
          <a:ext cx="5400675" cy="5334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There were no purchases or disposals of quoted securities for the current quarter under review.
(b) There were no investments in quoted securities as at the end of the reporting period.
</a:t>
          </a:r>
        </a:p>
      </xdr:txBody>
    </xdr:sp>
    <xdr:clientData/>
  </xdr:twoCellAnchor>
  <xdr:twoCellAnchor>
    <xdr:from>
      <xdr:col>1</xdr:col>
      <xdr:colOff>9525</xdr:colOff>
      <xdr:row>211</xdr:row>
      <xdr:rowOff>123825</xdr:rowOff>
    </xdr:from>
    <xdr:to>
      <xdr:col>8</xdr:col>
      <xdr:colOff>523875</xdr:colOff>
      <xdr:row>212</xdr:row>
      <xdr:rowOff>95250</xdr:rowOff>
    </xdr:to>
    <xdr:sp>
      <xdr:nvSpPr>
        <xdr:cNvPr id="9" name="Text 18"/>
        <xdr:cNvSpPr txBox="1">
          <a:spLocks noChangeArrowheads="1"/>
        </xdr:cNvSpPr>
      </xdr:nvSpPr>
      <xdr:spPr>
        <a:xfrm>
          <a:off x="314325" y="37442775"/>
          <a:ext cx="5486400" cy="16192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There were no corporate proposals for the current quarter.</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235</xdr:row>
      <xdr:rowOff>9525</xdr:rowOff>
    </xdr:from>
    <xdr:to>
      <xdr:col>8</xdr:col>
      <xdr:colOff>333375</xdr:colOff>
      <xdr:row>236</xdr:row>
      <xdr:rowOff>123825</xdr:rowOff>
    </xdr:to>
    <xdr:sp>
      <xdr:nvSpPr>
        <xdr:cNvPr id="10" name="Text 18"/>
        <xdr:cNvSpPr txBox="1">
          <a:spLocks noChangeArrowheads="1"/>
        </xdr:cNvSpPr>
      </xdr:nvSpPr>
      <xdr:spPr>
        <a:xfrm>
          <a:off x="314325" y="41795700"/>
          <a:ext cx="5295900" cy="3238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financial instruments with off balance sheet risk as at the date of this report.</a:t>
          </a:r>
        </a:p>
      </xdr:txBody>
    </xdr:sp>
    <xdr:clientData/>
  </xdr:twoCellAnchor>
  <xdr:twoCellAnchor>
    <xdr:from>
      <xdr:col>1</xdr:col>
      <xdr:colOff>9525</xdr:colOff>
      <xdr:row>240</xdr:row>
      <xdr:rowOff>9525</xdr:rowOff>
    </xdr:from>
    <xdr:to>
      <xdr:col>8</xdr:col>
      <xdr:colOff>447675</xdr:colOff>
      <xdr:row>241</xdr:row>
      <xdr:rowOff>0</xdr:rowOff>
    </xdr:to>
    <xdr:sp>
      <xdr:nvSpPr>
        <xdr:cNvPr id="11" name="Text 18"/>
        <xdr:cNvSpPr txBox="1">
          <a:spLocks noChangeArrowheads="1"/>
        </xdr:cNvSpPr>
      </xdr:nvSpPr>
      <xdr:spPr>
        <a:xfrm>
          <a:off x="314325" y="42691050"/>
          <a:ext cx="5410200" cy="1809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material litigation as at the date of this report.</a:t>
          </a:r>
        </a:p>
      </xdr:txBody>
    </xdr:sp>
    <xdr:clientData/>
  </xdr:twoCellAnchor>
  <xdr:twoCellAnchor>
    <xdr:from>
      <xdr:col>0</xdr:col>
      <xdr:colOff>295275</xdr:colOff>
      <xdr:row>84</xdr:row>
      <xdr:rowOff>9525</xdr:rowOff>
    </xdr:from>
    <xdr:to>
      <xdr:col>8</xdr:col>
      <xdr:colOff>581025</xdr:colOff>
      <xdr:row>89</xdr:row>
      <xdr:rowOff>104775</xdr:rowOff>
    </xdr:to>
    <xdr:sp>
      <xdr:nvSpPr>
        <xdr:cNvPr id="12" name="TextBox 16"/>
        <xdr:cNvSpPr txBox="1">
          <a:spLocks noChangeArrowheads="1"/>
        </xdr:cNvSpPr>
      </xdr:nvSpPr>
      <xdr:spPr>
        <a:xfrm>
          <a:off x="295275" y="14325600"/>
          <a:ext cx="5562600" cy="1047750"/>
        </a:xfrm>
        <a:prstGeom prst="rect">
          <a:avLst/>
        </a:prstGeom>
        <a:solidFill>
          <a:srgbClr val="FFFFFF"/>
        </a:solidFill>
        <a:ln w="9525" cmpd="sng">
          <a:noFill/>
        </a:ln>
      </xdr:spPr>
      <xdr:txBody>
        <a:bodyPr vertOverflow="clip" wrap="square"/>
        <a:p>
          <a:pPr algn="l">
            <a:defRPr/>
          </a:pPr>
          <a:r>
            <a:rPr lang="en-US" cap="none" sz="1000" b="0" i="0" u="sng" baseline="0">
              <a:latin typeface="Times New Roman"/>
              <a:ea typeface="Times New Roman"/>
              <a:cs typeface="Times New Roman"/>
            </a:rPr>
            <a:t>Business segments</a:t>
          </a:r>
          <a:r>
            <a:rPr lang="en-US" cap="none" sz="1000" b="0" i="0" u="none" baseline="0">
              <a:latin typeface="Times New Roman"/>
              <a:ea typeface="Times New Roman"/>
              <a:cs typeface="Times New Roman"/>
            </a:rPr>
            <a:t>
The Group is principally engaged in the manufacturing, marketing, distribution and retailing of jeanswear, other fashion apparels and accessories. Business segmental information has therefore not been prepared as the Group’s revenue, operating profit, assets employed, liabilities, capital expenditure, depreciation and non cash expenses are mainly confined to one business segment.
</a:t>
          </a:r>
        </a:p>
      </xdr:txBody>
    </xdr:sp>
    <xdr:clientData/>
  </xdr:twoCellAnchor>
  <xdr:twoCellAnchor>
    <xdr:from>
      <xdr:col>1</xdr:col>
      <xdr:colOff>9525</xdr:colOff>
      <xdr:row>8</xdr:row>
      <xdr:rowOff>0</xdr:rowOff>
    </xdr:from>
    <xdr:to>
      <xdr:col>8</xdr:col>
      <xdr:colOff>609600</xdr:colOff>
      <xdr:row>19</xdr:row>
      <xdr:rowOff>0</xdr:rowOff>
    </xdr:to>
    <xdr:sp>
      <xdr:nvSpPr>
        <xdr:cNvPr id="13" name="TextBox 17"/>
        <xdr:cNvSpPr txBox="1">
          <a:spLocks noChangeArrowheads="1"/>
        </xdr:cNvSpPr>
      </xdr:nvSpPr>
      <xdr:spPr>
        <a:xfrm>
          <a:off x="314325" y="1438275"/>
          <a:ext cx="5572125" cy="1838325"/>
        </a:xfrm>
        <a:prstGeom prst="rect">
          <a:avLst/>
        </a:prstGeom>
        <a:solidFill>
          <a:srgbClr val="FFFFFF"/>
        </a:solidFill>
        <a:ln w="9525" cmpd="sng">
          <a:noFill/>
        </a:ln>
      </xdr:spPr>
      <xdr:txBody>
        <a:bodyPr vertOverflow="clip" wrap="square"/>
        <a:p>
          <a:pPr algn="l">
            <a:defRPr/>
          </a:pPr>
          <a:r>
            <a:rPr lang="en-US" cap="none" sz="1000" b="0" i="0" u="none" baseline="0"/>
            <a:t>The interim financial statements are unaudited and have been prepared in compliance with Financial Reporting Standards (“FRS”) 134 Interim Financial Reporting and Chapter 9 part K of the Listing Requirements of the Bursa Malaysia Securities Berhad (“Bursa Malaysia”).
The interim financial statements should be read in conjunction with the audited financial statements for the year ended 31 July 2006. These explanatory notes attached to the interim financial statements provide an explanation of events and transactions that are significant to an understanding of the changes in the financial position and performance of G.A. Blue International Bhd. (“G.A. Blue” or “Company”) and its subsidiary companies (hereinafter referred to as the “Group”) since the financial year ended 31 July 2006.
The same accounting policies and methods of computation are followed in the interim financial statements as compared with the financial statements for the financial year ended 31 July 2006.</a:t>
          </a:r>
        </a:p>
      </xdr:txBody>
    </xdr:sp>
    <xdr:clientData/>
  </xdr:twoCellAnchor>
  <xdr:twoCellAnchor>
    <xdr:from>
      <xdr:col>1</xdr:col>
      <xdr:colOff>19050</xdr:colOff>
      <xdr:row>73</xdr:row>
      <xdr:rowOff>28575</xdr:rowOff>
    </xdr:from>
    <xdr:to>
      <xdr:col>8</xdr:col>
      <xdr:colOff>590550</xdr:colOff>
      <xdr:row>74</xdr:row>
      <xdr:rowOff>28575</xdr:rowOff>
    </xdr:to>
    <xdr:sp>
      <xdr:nvSpPr>
        <xdr:cNvPr id="14" name="TextBox 18"/>
        <xdr:cNvSpPr txBox="1">
          <a:spLocks noChangeArrowheads="1"/>
        </xdr:cNvSpPr>
      </xdr:nvSpPr>
      <xdr:spPr>
        <a:xfrm>
          <a:off x="323850" y="12506325"/>
          <a:ext cx="5543550" cy="200025"/>
        </a:xfrm>
        <a:prstGeom prst="rect">
          <a:avLst/>
        </a:prstGeom>
        <a:solidFill>
          <a:srgbClr val="FFFFFF"/>
        </a:solidFill>
        <a:ln w="9525" cmpd="sng">
          <a:noFill/>
        </a:ln>
      </xdr:spPr>
      <xdr:txBody>
        <a:bodyPr vertOverflow="clip" wrap="square"/>
        <a:p>
          <a:pPr algn="l">
            <a:defRPr/>
          </a:pPr>
          <a:r>
            <a:rPr lang="en-US" cap="none" sz="1000" b="0" i="0" u="none" baseline="0"/>
            <a:t>There were no issuance or repayment of debt or equity securities for the current financial year to date.
</a:t>
          </a:r>
        </a:p>
      </xdr:txBody>
    </xdr:sp>
    <xdr:clientData/>
  </xdr:twoCellAnchor>
  <xdr:twoCellAnchor>
    <xdr:from>
      <xdr:col>1</xdr:col>
      <xdr:colOff>19050</xdr:colOff>
      <xdr:row>258</xdr:row>
      <xdr:rowOff>28575</xdr:rowOff>
    </xdr:from>
    <xdr:to>
      <xdr:col>8</xdr:col>
      <xdr:colOff>295275</xdr:colOff>
      <xdr:row>259</xdr:row>
      <xdr:rowOff>180975</xdr:rowOff>
    </xdr:to>
    <xdr:sp>
      <xdr:nvSpPr>
        <xdr:cNvPr id="15" name="TextBox 19"/>
        <xdr:cNvSpPr txBox="1">
          <a:spLocks noChangeArrowheads="1"/>
        </xdr:cNvSpPr>
      </xdr:nvSpPr>
      <xdr:spPr>
        <a:xfrm>
          <a:off x="323850" y="46281975"/>
          <a:ext cx="5248275" cy="34290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 Company does not have any convertible financial instruments as at the current year quarter and current year to date.</a:t>
          </a:r>
        </a:p>
      </xdr:txBody>
    </xdr:sp>
    <xdr:clientData/>
  </xdr:twoCellAnchor>
  <xdr:twoCellAnchor>
    <xdr:from>
      <xdr:col>1</xdr:col>
      <xdr:colOff>9525</xdr:colOff>
      <xdr:row>261</xdr:row>
      <xdr:rowOff>0</xdr:rowOff>
    </xdr:from>
    <xdr:to>
      <xdr:col>8</xdr:col>
      <xdr:colOff>333375</xdr:colOff>
      <xdr:row>261</xdr:row>
      <xdr:rowOff>0</xdr:rowOff>
    </xdr:to>
    <xdr:sp>
      <xdr:nvSpPr>
        <xdr:cNvPr id="16" name="Text 18"/>
        <xdr:cNvSpPr txBox="1">
          <a:spLocks noChangeArrowheads="1"/>
        </xdr:cNvSpPr>
      </xdr:nvSpPr>
      <xdr:spPr>
        <a:xfrm>
          <a:off x="314325" y="46824900"/>
          <a:ext cx="52959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Company was listed on the Second Board of MSEB on 25 February 2004 and the total gross proceeds of RM13.5 million received by the Company from the public issue has been fully utilized as at 31 July 2004 as follows:-</a:t>
          </a:r>
        </a:p>
      </xdr:txBody>
    </xdr:sp>
    <xdr:clientData/>
  </xdr:twoCellAnchor>
  <xdr:twoCellAnchor>
    <xdr:from>
      <xdr:col>1</xdr:col>
      <xdr:colOff>9525</xdr:colOff>
      <xdr:row>261</xdr:row>
      <xdr:rowOff>0</xdr:rowOff>
    </xdr:from>
    <xdr:to>
      <xdr:col>8</xdr:col>
      <xdr:colOff>333375</xdr:colOff>
      <xdr:row>261</xdr:row>
      <xdr:rowOff>0</xdr:rowOff>
    </xdr:to>
    <xdr:sp>
      <xdr:nvSpPr>
        <xdr:cNvPr id="17" name="Text 18"/>
        <xdr:cNvSpPr txBox="1">
          <a:spLocks noChangeArrowheads="1"/>
        </xdr:cNvSpPr>
      </xdr:nvSpPr>
      <xdr:spPr>
        <a:xfrm>
          <a:off x="314325" y="46824900"/>
          <a:ext cx="52959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utilization is in accordance with the condition as set by the Security Commission, except that actual listing expenses incurred which is lower than the provision by RM92,000 is being utilized as working capital for the Group.</a:t>
          </a:r>
        </a:p>
      </xdr:txBody>
    </xdr:sp>
    <xdr:clientData/>
  </xdr:twoCellAnchor>
  <xdr:twoCellAnchor>
    <xdr:from>
      <xdr:col>1</xdr:col>
      <xdr:colOff>9525</xdr:colOff>
      <xdr:row>58</xdr:row>
      <xdr:rowOff>19050</xdr:rowOff>
    </xdr:from>
    <xdr:to>
      <xdr:col>8</xdr:col>
      <xdr:colOff>581025</xdr:colOff>
      <xdr:row>60</xdr:row>
      <xdr:rowOff>161925</xdr:rowOff>
    </xdr:to>
    <xdr:sp>
      <xdr:nvSpPr>
        <xdr:cNvPr id="18" name="TextBox 22"/>
        <xdr:cNvSpPr txBox="1">
          <a:spLocks noChangeArrowheads="1"/>
        </xdr:cNvSpPr>
      </xdr:nvSpPr>
      <xdr:spPr>
        <a:xfrm>
          <a:off x="314325" y="9782175"/>
          <a:ext cx="5543550" cy="523875"/>
        </a:xfrm>
        <a:prstGeom prst="rect">
          <a:avLst/>
        </a:prstGeom>
        <a:solidFill>
          <a:srgbClr val="FFFFFF"/>
        </a:solidFill>
        <a:ln w="9525" cmpd="sng">
          <a:noFill/>
        </a:ln>
      </xdr:spPr>
      <xdr:txBody>
        <a:bodyPr vertOverflow="clip" wrap="square"/>
        <a:p>
          <a:pPr algn="l">
            <a:defRPr/>
          </a:pPr>
          <a:r>
            <a:rPr lang="en-US" cap="none" sz="1000" b="0" i="0" u="none" baseline="0"/>
            <a:t>As the Group is basically involved in the distribution of fashion apparels, major festivals and carnival sales have an impact on revenus and earnings. This quarter captures the period after the peak season for the Group.</a:t>
          </a:r>
        </a:p>
      </xdr:txBody>
    </xdr:sp>
    <xdr:clientData/>
  </xdr:twoCellAnchor>
  <xdr:twoCellAnchor>
    <xdr:from>
      <xdr:col>0</xdr:col>
      <xdr:colOff>295275</xdr:colOff>
      <xdr:row>154</xdr:row>
      <xdr:rowOff>0</xdr:rowOff>
    </xdr:from>
    <xdr:to>
      <xdr:col>8</xdr:col>
      <xdr:colOff>561975</xdr:colOff>
      <xdr:row>157</xdr:row>
      <xdr:rowOff>85725</xdr:rowOff>
    </xdr:to>
    <xdr:sp>
      <xdr:nvSpPr>
        <xdr:cNvPr id="19" name="Text 18"/>
        <xdr:cNvSpPr txBox="1">
          <a:spLocks noChangeArrowheads="1"/>
        </xdr:cNvSpPr>
      </xdr:nvSpPr>
      <xdr:spPr>
        <a:xfrm>
          <a:off x="295275" y="27203400"/>
          <a:ext cx="5543550" cy="609600"/>
        </a:xfrm>
        <a:prstGeom prst="rect">
          <a:avLst/>
        </a:prstGeom>
        <a:solidFill>
          <a:srgbClr val="FFFFFF"/>
        </a:solidFill>
        <a:ln w="1" cmpd="sng">
          <a:noFill/>
        </a:ln>
      </xdr:spPr>
      <xdr:txBody>
        <a:bodyPr vertOverflow="clip" wrap="square"/>
        <a:p>
          <a:pPr algn="l">
            <a:defRPr/>
          </a:pPr>
          <a:r>
            <a:rPr lang="en-US" cap="none" sz="1000" b="0" i="0" u="none" baseline="0"/>
            <a:t>For the current quarter, the Group managed to achieve revenue of RM13.7 million, which is a marked 33% increase as compared to the corresponding period last year as the Group ventured upstream into procurement and merchandising business to provide synergistic support to the Group's activities. However, lower profit margin was achieved due to higher operating costs.</a:t>
          </a:r>
        </a:p>
      </xdr:txBody>
    </xdr:sp>
    <xdr:clientData/>
  </xdr:twoCellAnchor>
  <xdr:twoCellAnchor>
    <xdr:from>
      <xdr:col>1</xdr:col>
      <xdr:colOff>47625</xdr:colOff>
      <xdr:row>137</xdr:row>
      <xdr:rowOff>19050</xdr:rowOff>
    </xdr:from>
    <xdr:to>
      <xdr:col>8</xdr:col>
      <xdr:colOff>514350</xdr:colOff>
      <xdr:row>139</xdr:row>
      <xdr:rowOff>152400</xdr:rowOff>
    </xdr:to>
    <xdr:sp>
      <xdr:nvSpPr>
        <xdr:cNvPr id="20" name="Text 18"/>
        <xdr:cNvSpPr txBox="1">
          <a:spLocks noChangeArrowheads="1"/>
        </xdr:cNvSpPr>
      </xdr:nvSpPr>
      <xdr:spPr>
        <a:xfrm>
          <a:off x="352425" y="24326850"/>
          <a:ext cx="5438775" cy="514350"/>
        </a:xfrm>
        <a:prstGeom prst="rect">
          <a:avLst/>
        </a:prstGeom>
        <a:solidFill>
          <a:srgbClr val="FFFFFF"/>
        </a:solidFill>
        <a:ln w="1" cmpd="sng">
          <a:noFill/>
        </a:ln>
      </xdr:spPr>
      <xdr:txBody>
        <a:bodyPr vertOverflow="clip" wrap="square"/>
        <a:p>
          <a:pPr algn="l">
            <a:defRPr/>
          </a:pPr>
          <a:r>
            <a:rPr lang="en-US" cap="none" sz="1000" b="0" i="0" u="none" baseline="0"/>
            <a:t>On 22nd January, 2007, a subsidiary company, G.A. Blue Corporation Sdn. Bhd., subscribed for 120,000 shares of S$1 each for cash at par comprising 40% of the issued and paid-up share capital of Vansen Pte. Ltd., a company incorporated in Singapore.
</a:t>
          </a:r>
        </a:p>
      </xdr:txBody>
    </xdr:sp>
    <xdr:clientData/>
  </xdr:twoCellAnchor>
  <xdr:twoCellAnchor>
    <xdr:from>
      <xdr:col>1</xdr:col>
      <xdr:colOff>28575</xdr:colOff>
      <xdr:row>77</xdr:row>
      <xdr:rowOff>19050</xdr:rowOff>
    </xdr:from>
    <xdr:to>
      <xdr:col>8</xdr:col>
      <xdr:colOff>600075</xdr:colOff>
      <xdr:row>81</xdr:row>
      <xdr:rowOff>28575</xdr:rowOff>
    </xdr:to>
    <xdr:sp>
      <xdr:nvSpPr>
        <xdr:cNvPr id="21" name="Text 18"/>
        <xdr:cNvSpPr txBox="1">
          <a:spLocks noChangeArrowheads="1"/>
        </xdr:cNvSpPr>
      </xdr:nvSpPr>
      <xdr:spPr>
        <a:xfrm>
          <a:off x="333375" y="13230225"/>
          <a:ext cx="5543550" cy="685800"/>
        </a:xfrm>
        <a:prstGeom prst="rect">
          <a:avLst/>
        </a:prstGeom>
        <a:solidFill>
          <a:srgbClr val="FFFFFF"/>
        </a:solidFill>
        <a:ln w="1" cmpd="sng">
          <a:noFill/>
        </a:ln>
      </xdr:spPr>
      <xdr:txBody>
        <a:bodyPr vertOverflow="clip" wrap="square"/>
        <a:p>
          <a:pPr algn="l">
            <a:defRPr/>
          </a:pPr>
          <a:r>
            <a:rPr lang="en-US" cap="none" sz="1000" b="0" i="0" u="none" baseline="0"/>
            <a:t>No dividend has been declared for the current financial period to date.
A first and final dividend of 4% less tax for the the previous financial year ended 31 July, 2006 has been paid on 26 February, 2007.</a:t>
          </a:r>
        </a:p>
      </xdr:txBody>
    </xdr:sp>
    <xdr:clientData/>
  </xdr:twoCellAnchor>
  <xdr:twoCellAnchor>
    <xdr:from>
      <xdr:col>1</xdr:col>
      <xdr:colOff>19050</xdr:colOff>
      <xdr:row>20</xdr:row>
      <xdr:rowOff>114300</xdr:rowOff>
    </xdr:from>
    <xdr:to>
      <xdr:col>8</xdr:col>
      <xdr:colOff>561975</xdr:colOff>
      <xdr:row>50</xdr:row>
      <xdr:rowOff>66675</xdr:rowOff>
    </xdr:to>
    <xdr:sp>
      <xdr:nvSpPr>
        <xdr:cNvPr id="22" name="TextBox 28"/>
        <xdr:cNvSpPr txBox="1">
          <a:spLocks noChangeArrowheads="1"/>
        </xdr:cNvSpPr>
      </xdr:nvSpPr>
      <xdr:spPr>
        <a:xfrm>
          <a:off x="323850" y="3600450"/>
          <a:ext cx="5514975" cy="4829175"/>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The significant accounting policies adopted are consistent with those of the audited financial statements for the year ended 31 July 2006 except for the adoption of the following new/revised Financial Reporting Standards (“FRS”) effective for financial period beginning 1 January 2006.
FRS 2        Share-based Payment
FRS 3        Business Combinations
FRS 5        Non-current Assets Held for Sale And Discontinued Operations
FRS 101    Presentation of Financial Statements
FRS 102    Inventories
FRS 108    Accounting Policies, Changes in Estimates and Errors
FRS 110    Events after the Balance Sheet Date
FRS 116    Property, Plant and Equipment
FRS 121    The Effects of Changes in Foreign Exchange Rates
FRS 127    Consolidated and Separate Financial Statements
FRS 128    Investments in Associates
FRS 131    Interests in Joint Ventures
FRS 132    Financial Instruments: Disclosure and Presentation
FRS 133    Earnings Per Share
FRS 136    Impairment of Assets
FRS 138    Intangible Assets
FRS 140    Investment Property
The current period's presentation of the Group's financial statements is based on revised requirements of FRS 101, with the comparatives restated to conform with current period's presentation.
The adoption of all the above FRS does not have any significant financial impact on the Group except for FRS 136 and FRS 138. The adoption of FRS 138 has resulted intangible assets with indefinite useful lines ceased to be amortised. The useful lines of intangible assets that is not being amortised are reviewed each period to determine whether events and circumstances continue to support the indefinite useful lines assessment for the assets.
In accordance with the provision of FRS 136, intangible assets is tested annually for impairment, including in the year of its initial recognition as well as when there are indications of impairment. Impairment losses are recognised when the carrying amount of the cash generating unit to which the goodwill has been allocated exceeds its recoverable amount.</a:t>
          </a:r>
          <a:r>
            <a:rPr lang="en-US" cap="none" sz="1000" b="0" i="0" u="none" baseline="0">
              <a:latin typeface="Arial"/>
              <a:ea typeface="Arial"/>
              <a:cs typeface="Arial"/>
            </a:rPr>
            <a:t>
</a:t>
          </a:r>
        </a:p>
      </xdr:txBody>
    </xdr:sp>
    <xdr:clientData/>
  </xdr:twoCellAnchor>
  <xdr:twoCellAnchor>
    <xdr:from>
      <xdr:col>1</xdr:col>
      <xdr:colOff>9525</xdr:colOff>
      <xdr:row>89</xdr:row>
      <xdr:rowOff>85725</xdr:rowOff>
    </xdr:from>
    <xdr:to>
      <xdr:col>8</xdr:col>
      <xdr:colOff>600075</xdr:colOff>
      <xdr:row>95</xdr:row>
      <xdr:rowOff>85725</xdr:rowOff>
    </xdr:to>
    <xdr:sp>
      <xdr:nvSpPr>
        <xdr:cNvPr id="23" name="TextBox 29"/>
        <xdr:cNvSpPr txBox="1">
          <a:spLocks noChangeArrowheads="1"/>
        </xdr:cNvSpPr>
      </xdr:nvSpPr>
      <xdr:spPr>
        <a:xfrm>
          <a:off x="314325" y="15554325"/>
          <a:ext cx="5562600" cy="1143000"/>
        </a:xfrm>
        <a:prstGeom prst="rect">
          <a:avLst/>
        </a:prstGeom>
        <a:solidFill>
          <a:srgbClr val="FFFFFF"/>
        </a:solidFill>
        <a:ln w="9525" cmpd="sng">
          <a:noFill/>
        </a:ln>
      </xdr:spPr>
      <xdr:txBody>
        <a:bodyPr vertOverflow="clip" wrap="square"/>
        <a:p>
          <a:pPr algn="l">
            <a:defRPr/>
          </a:pPr>
          <a:r>
            <a:rPr lang="en-US" cap="none" sz="1000" b="0" i="0" u="sng" baseline="0">
              <a:latin typeface="Times New Roman"/>
              <a:ea typeface="Times New Roman"/>
              <a:cs typeface="Times New Roman"/>
            </a:rPr>
            <a:t>Geographical Segments</a:t>
          </a:r>
          <a:r>
            <a:rPr lang="en-US" cap="none" sz="1000" b="0" i="0" u="none" baseline="0">
              <a:latin typeface="Times New Roman"/>
              <a:ea typeface="Times New Roman"/>
              <a:cs typeface="Times New Roman"/>
            </a:rPr>
            <a:t>
The business segment of the Group is managed principally in Malaysia and its products are distributed in Malaysia, the United Kingdom and the United States of America. 
In presenting information on the basis of geographical segments, segment revenue is based on the geographical location of customers whereas segment assets are based on the geographical location of assets.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I53"/>
  <sheetViews>
    <sheetView workbookViewId="0" topLeftCell="A1">
      <selection activeCell="B15" sqref="B15"/>
    </sheetView>
  </sheetViews>
  <sheetFormatPr defaultColWidth="9.140625" defaultRowHeight="12.75"/>
  <cols>
    <col min="1" max="1" width="54.57421875" style="1" customWidth="1"/>
    <col min="2" max="2" width="12.57421875" style="1" customWidth="1"/>
    <col min="3" max="3" width="1.7109375" style="1" customWidth="1"/>
    <col min="4" max="4" width="12.57421875" style="2" bestFit="1" customWidth="1"/>
    <col min="5" max="5" width="2.00390625" style="1" customWidth="1"/>
    <col min="6" max="6" width="10.28125" style="2" bestFit="1" customWidth="1"/>
    <col min="7" max="7" width="2.00390625" style="1" customWidth="1"/>
    <col min="8" max="8" width="11.28125" style="2" bestFit="1" customWidth="1"/>
    <col min="9" max="16384" width="9.140625" style="1" customWidth="1"/>
  </cols>
  <sheetData>
    <row r="2" ht="12.75">
      <c r="A2" s="3" t="s">
        <v>62</v>
      </c>
    </row>
    <row r="3" ht="12.75">
      <c r="A3" s="4" t="s">
        <v>63</v>
      </c>
    </row>
    <row r="5" ht="12.75">
      <c r="A5" s="5" t="s">
        <v>178</v>
      </c>
    </row>
    <row r="6" ht="12.75">
      <c r="A6" s="5" t="s">
        <v>82</v>
      </c>
    </row>
    <row r="7" ht="12.75">
      <c r="B7" s="2"/>
    </row>
    <row r="8" ht="12.75">
      <c r="D8" s="2" t="s">
        <v>119</v>
      </c>
    </row>
    <row r="9" spans="2:4" ht="12.75">
      <c r="B9" s="2" t="s">
        <v>83</v>
      </c>
      <c r="D9" s="2" t="s">
        <v>124</v>
      </c>
    </row>
    <row r="10" spans="2:4" ht="12.75">
      <c r="B10" s="2" t="s">
        <v>84</v>
      </c>
      <c r="D10" s="2" t="s">
        <v>85</v>
      </c>
    </row>
    <row r="11" spans="2:4" ht="12.75">
      <c r="B11" s="2" t="s">
        <v>0</v>
      </c>
      <c r="D11" s="2" t="s">
        <v>86</v>
      </c>
    </row>
    <row r="12" spans="2:4" ht="12.75">
      <c r="B12" s="32" t="s">
        <v>179</v>
      </c>
      <c r="D12" s="32" t="s">
        <v>137</v>
      </c>
    </row>
    <row r="13" spans="2:4" ht="12.75">
      <c r="B13" s="2" t="s">
        <v>1</v>
      </c>
      <c r="D13" s="2" t="s">
        <v>1</v>
      </c>
    </row>
    <row r="14" ht="12.75">
      <c r="D14" s="1"/>
    </row>
    <row r="15" spans="1:8" s="6" customFormat="1" ht="12.75">
      <c r="A15" s="33" t="s">
        <v>75</v>
      </c>
      <c r="B15" s="6">
        <v>17542</v>
      </c>
      <c r="D15" s="6">
        <v>17768</v>
      </c>
      <c r="F15" s="7"/>
      <c r="H15" s="7"/>
    </row>
    <row r="16" spans="1:8" s="6" customFormat="1" ht="12.75">
      <c r="A16" s="33"/>
      <c r="F16" s="7"/>
      <c r="H16" s="7"/>
    </row>
    <row r="17" spans="1:8" s="6" customFormat="1" ht="12.75">
      <c r="A17" s="33" t="s">
        <v>130</v>
      </c>
      <c r="B17" s="6">
        <v>1760</v>
      </c>
      <c r="D17" s="6">
        <v>1760</v>
      </c>
      <c r="F17" s="7"/>
      <c r="H17" s="7"/>
    </row>
    <row r="18" spans="1:8" s="6" customFormat="1" ht="12.75">
      <c r="A18" s="33"/>
      <c r="F18" s="7"/>
      <c r="H18" s="7"/>
    </row>
    <row r="19" spans="1:8" s="6" customFormat="1" ht="12.75">
      <c r="A19" s="33" t="s">
        <v>187</v>
      </c>
      <c r="B19" s="6">
        <v>282</v>
      </c>
      <c r="D19" s="6">
        <v>0</v>
      </c>
      <c r="F19" s="7"/>
      <c r="H19" s="7"/>
    </row>
    <row r="20" spans="1:8" s="6" customFormat="1" ht="12.75">
      <c r="A20" s="33"/>
      <c r="F20" s="7"/>
      <c r="H20" s="7"/>
    </row>
    <row r="21" spans="1:8" s="6" customFormat="1" ht="12.75">
      <c r="A21" s="33" t="s">
        <v>80</v>
      </c>
      <c r="F21" s="7"/>
      <c r="H21" s="7"/>
    </row>
    <row r="22" spans="1:8" s="6" customFormat="1" ht="12.75">
      <c r="A22" s="8" t="s">
        <v>76</v>
      </c>
      <c r="B22" s="18">
        <v>26778</v>
      </c>
      <c r="C22" s="8"/>
      <c r="D22" s="18">
        <v>24532</v>
      </c>
      <c r="E22" s="8"/>
      <c r="F22" s="9"/>
      <c r="G22" s="8"/>
      <c r="H22" s="7"/>
    </row>
    <row r="23" spans="1:8" s="6" customFormat="1" ht="12.75">
      <c r="A23" s="8" t="s">
        <v>5</v>
      </c>
      <c r="B23" s="19">
        <v>35576</v>
      </c>
      <c r="C23" s="8"/>
      <c r="D23" s="19">
        <v>31308</v>
      </c>
      <c r="E23" s="8"/>
      <c r="F23" s="9"/>
      <c r="G23" s="8"/>
      <c r="H23" s="7"/>
    </row>
    <row r="24" spans="1:8" s="6" customFormat="1" ht="12.75">
      <c r="A24" s="6" t="s">
        <v>171</v>
      </c>
      <c r="B24" s="19">
        <v>2988</v>
      </c>
      <c r="C24" s="8"/>
      <c r="D24" s="19">
        <v>2366</v>
      </c>
      <c r="E24" s="8"/>
      <c r="F24" s="9"/>
      <c r="G24" s="8"/>
      <c r="H24" s="7"/>
    </row>
    <row r="25" spans="1:8" s="6" customFormat="1" ht="12.75">
      <c r="A25" s="8" t="s">
        <v>122</v>
      </c>
      <c r="B25" s="19">
        <v>0</v>
      </c>
      <c r="C25" s="8"/>
      <c r="D25" s="19">
        <v>588</v>
      </c>
      <c r="E25" s="8"/>
      <c r="F25" s="9"/>
      <c r="G25" s="8"/>
      <c r="H25" s="7"/>
    </row>
    <row r="26" spans="1:8" s="6" customFormat="1" ht="12.75">
      <c r="A26" s="8" t="s">
        <v>77</v>
      </c>
      <c r="B26" s="19">
        <v>6</v>
      </c>
      <c r="C26" s="8"/>
      <c r="D26" s="19">
        <v>6</v>
      </c>
      <c r="E26" s="8"/>
      <c r="F26" s="9"/>
      <c r="G26" s="8"/>
      <c r="H26" s="7"/>
    </row>
    <row r="27" spans="1:8" s="6" customFormat="1" ht="12.75">
      <c r="A27" s="8" t="s">
        <v>6</v>
      </c>
      <c r="B27" s="19">
        <v>5471</v>
      </c>
      <c r="C27" s="8"/>
      <c r="D27" s="19">
        <v>4364</v>
      </c>
      <c r="E27" s="8"/>
      <c r="F27" s="9"/>
      <c r="G27" s="8"/>
      <c r="H27" s="7"/>
    </row>
    <row r="28" spans="1:8" s="6" customFormat="1" ht="12.75">
      <c r="A28" s="8"/>
      <c r="B28" s="34">
        <f>SUM(B22:B27)</f>
        <v>70819</v>
      </c>
      <c r="C28" s="8"/>
      <c r="D28" s="34">
        <f>SUM(D22:D27)</f>
        <v>63164</v>
      </c>
      <c r="E28" s="8"/>
      <c r="F28" s="9"/>
      <c r="G28" s="8"/>
      <c r="H28" s="7"/>
    </row>
    <row r="29" spans="1:8" s="6" customFormat="1" ht="12.75">
      <c r="A29" s="35" t="s">
        <v>81</v>
      </c>
      <c r="B29" s="19"/>
      <c r="C29" s="8"/>
      <c r="D29" s="19"/>
      <c r="E29" s="8"/>
      <c r="F29" s="9"/>
      <c r="G29" s="8"/>
      <c r="H29" s="7"/>
    </row>
    <row r="30" spans="1:8" s="6" customFormat="1" ht="12.75">
      <c r="A30" s="8" t="s">
        <v>7</v>
      </c>
      <c r="B30" s="19">
        <v>1580</v>
      </c>
      <c r="C30" s="8"/>
      <c r="D30" s="19">
        <v>2592</v>
      </c>
      <c r="E30" s="8"/>
      <c r="F30" s="9"/>
      <c r="G30" s="8"/>
      <c r="H30" s="7"/>
    </row>
    <row r="31" spans="1:8" s="6" customFormat="1" ht="12.75">
      <c r="A31" s="8" t="s">
        <v>141</v>
      </c>
      <c r="B31" s="19">
        <v>2325</v>
      </c>
      <c r="C31" s="8"/>
      <c r="D31" s="19">
        <v>1907</v>
      </c>
      <c r="E31" s="8"/>
      <c r="F31" s="9"/>
      <c r="G31" s="8"/>
      <c r="H31" s="7"/>
    </row>
    <row r="32" spans="1:8" s="6" customFormat="1" ht="12.75">
      <c r="A32" s="8" t="s">
        <v>133</v>
      </c>
      <c r="B32" s="19">
        <v>6</v>
      </c>
      <c r="C32" s="8"/>
      <c r="D32" s="19">
        <v>6</v>
      </c>
      <c r="E32" s="8"/>
      <c r="F32" s="9"/>
      <c r="G32" s="8"/>
      <c r="H32" s="7"/>
    </row>
    <row r="33" spans="1:8" s="6" customFormat="1" ht="12.75">
      <c r="A33" s="8" t="s">
        <v>78</v>
      </c>
      <c r="B33" s="84">
        <v>5774</v>
      </c>
      <c r="C33" s="8"/>
      <c r="D33" s="19">
        <v>1990</v>
      </c>
      <c r="E33" s="8"/>
      <c r="F33" s="9"/>
      <c r="G33" s="8"/>
      <c r="H33" s="7"/>
    </row>
    <row r="34" spans="1:8" s="6" customFormat="1" ht="12.75">
      <c r="A34" s="8" t="s">
        <v>79</v>
      </c>
      <c r="B34" s="84">
        <v>19</v>
      </c>
      <c r="C34" s="8"/>
      <c r="D34" s="19">
        <v>180</v>
      </c>
      <c r="E34" s="8"/>
      <c r="F34" s="9"/>
      <c r="G34" s="8"/>
      <c r="H34" s="7"/>
    </row>
    <row r="35" spans="1:8" s="6" customFormat="1" ht="12.75">
      <c r="A35" s="8"/>
      <c r="B35" s="34">
        <f>+SUM(B30:B34)</f>
        <v>9704</v>
      </c>
      <c r="C35" s="8"/>
      <c r="D35" s="34">
        <f>+SUM(D30:D34)</f>
        <v>6675</v>
      </c>
      <c r="E35" s="8"/>
      <c r="F35" s="9"/>
      <c r="G35" s="8"/>
      <c r="H35" s="7"/>
    </row>
    <row r="36" spans="6:8" s="6" customFormat="1" ht="12.75">
      <c r="F36" s="7"/>
      <c r="H36" s="7"/>
    </row>
    <row r="37" spans="1:8" s="6" customFormat="1" ht="12.75">
      <c r="A37" s="33" t="s">
        <v>140</v>
      </c>
      <c r="B37" s="6">
        <f>SUM(B28-B35)</f>
        <v>61115</v>
      </c>
      <c r="D37" s="6">
        <f>SUM(D28-D35)</f>
        <v>56489</v>
      </c>
      <c r="F37" s="7"/>
      <c r="H37" s="7"/>
    </row>
    <row r="38" spans="6:8" s="6" customFormat="1" ht="12.75">
      <c r="F38" s="7"/>
      <c r="H38" s="7"/>
    </row>
    <row r="39" spans="2:8" s="6" customFormat="1" ht="13.5" thickBot="1">
      <c r="B39" s="16">
        <f>+B15+B17+B37+B19</f>
        <v>80699</v>
      </c>
      <c r="D39" s="16">
        <f>D15+D17+D37</f>
        <v>76017</v>
      </c>
      <c r="F39" s="7"/>
      <c r="H39" s="7"/>
    </row>
    <row r="40" spans="6:8" s="6" customFormat="1" ht="13.5" thickTop="1">
      <c r="F40" s="7"/>
      <c r="H40" s="7"/>
    </row>
    <row r="41" spans="1:4" ht="12.75">
      <c r="A41" s="5" t="s">
        <v>72</v>
      </c>
      <c r="B41" s="6">
        <f>Equity!B25</f>
        <v>62500</v>
      </c>
      <c r="D41" s="6">
        <v>62500</v>
      </c>
    </row>
    <row r="42" spans="1:4" ht="12.75">
      <c r="A42" s="5" t="s">
        <v>71</v>
      </c>
      <c r="B42" s="6">
        <f>Equity!C25</f>
        <v>21</v>
      </c>
      <c r="D42" s="6">
        <v>21</v>
      </c>
    </row>
    <row r="43" spans="1:4" ht="12.75">
      <c r="A43" s="5" t="s">
        <v>170</v>
      </c>
      <c r="B43" s="73">
        <f>Equity!D25</f>
        <v>14541</v>
      </c>
      <c r="D43" s="10">
        <v>9685</v>
      </c>
    </row>
    <row r="44" spans="1:4" ht="12.75">
      <c r="A44" s="5"/>
      <c r="B44" s="36">
        <f>SUM(B41:B43)</f>
        <v>77062</v>
      </c>
      <c r="D44" s="36">
        <f>SUM(D41:D43)</f>
        <v>72206</v>
      </c>
    </row>
    <row r="45" spans="1:4" ht="12.75">
      <c r="A45" s="5" t="s">
        <v>64</v>
      </c>
      <c r="B45" s="10">
        <f>Equity!E25</f>
        <v>1025</v>
      </c>
      <c r="D45" s="10">
        <v>852</v>
      </c>
    </row>
    <row r="46" spans="1:4" ht="12.75">
      <c r="A46" s="5" t="s">
        <v>138</v>
      </c>
      <c r="B46" s="8">
        <f>SUM(B44:B45)</f>
        <v>78087</v>
      </c>
      <c r="D46" s="8">
        <f>SUM(D44:D45)</f>
        <v>73058</v>
      </c>
    </row>
    <row r="47" spans="1:4" ht="12.75">
      <c r="A47" s="5" t="s">
        <v>73</v>
      </c>
      <c r="B47" s="8">
        <v>1275</v>
      </c>
      <c r="D47" s="8">
        <v>1278</v>
      </c>
    </row>
    <row r="48" spans="1:8" ht="12.75">
      <c r="A48" s="5" t="s">
        <v>139</v>
      </c>
      <c r="B48" s="8">
        <v>1337</v>
      </c>
      <c r="D48" s="8">
        <v>1681</v>
      </c>
      <c r="H48" s="11">
        <f>B49-B39</f>
        <v>0</v>
      </c>
    </row>
    <row r="49" spans="1:4" ht="13.5" thickBot="1">
      <c r="A49" s="5"/>
      <c r="B49" s="16">
        <f>SUM(B46:B48)</f>
        <v>80699</v>
      </c>
      <c r="D49" s="16">
        <f>SUM(D46:D48)</f>
        <v>76017</v>
      </c>
    </row>
    <row r="50" spans="4:8" ht="13.5" thickTop="1">
      <c r="D50" s="8"/>
      <c r="F50" s="11"/>
      <c r="H50" s="12"/>
    </row>
    <row r="51" spans="1:9" ht="12.75">
      <c r="A51" s="6" t="s">
        <v>74</v>
      </c>
      <c r="B51" s="70"/>
      <c r="D51" s="8"/>
      <c r="F51" s="13"/>
      <c r="H51" s="14"/>
      <c r="I51" s="15"/>
    </row>
    <row r="52" ht="12.75">
      <c r="D52" s="8">
        <v>72</v>
      </c>
    </row>
    <row r="53" ht="13.5" thickBot="1">
      <c r="D53" s="16">
        <f>SUM(D49:D52)</f>
        <v>76089</v>
      </c>
    </row>
    <row r="54" ht="13.5" thickTop="1"/>
  </sheetData>
  <printOptions/>
  <pageMargins left="0.75" right="0.5" top="0.5" bottom="0.75"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K55"/>
  <sheetViews>
    <sheetView view="pageBreakPreview" zoomScaleSheetLayoutView="100" workbookViewId="0" topLeftCell="A1">
      <selection activeCell="A6" sqref="A6"/>
    </sheetView>
  </sheetViews>
  <sheetFormatPr defaultColWidth="9.140625" defaultRowHeight="12.75"/>
  <cols>
    <col min="1" max="1" width="29.28125" style="1" customWidth="1"/>
    <col min="2" max="2" width="12.57421875" style="1" customWidth="1"/>
    <col min="3" max="3" width="1.7109375" style="1" customWidth="1"/>
    <col min="4" max="4" width="12.57421875" style="2" bestFit="1" customWidth="1"/>
    <col min="5" max="5" width="2.00390625" style="1" customWidth="1"/>
    <col min="6" max="6" width="10.28125" style="2" bestFit="1" customWidth="1"/>
    <col min="7" max="7" width="2.00390625" style="1" customWidth="1"/>
    <col min="8" max="8" width="12.57421875" style="2" bestFit="1" customWidth="1"/>
    <col min="9" max="16384" width="9.140625" style="1" customWidth="1"/>
  </cols>
  <sheetData>
    <row r="1" spans="1:8" ht="12.75">
      <c r="A1" s="3" t="s">
        <v>62</v>
      </c>
      <c r="B1" s="3"/>
      <c r="C1" s="3"/>
      <c r="D1" s="3"/>
      <c r="E1" s="3"/>
      <c r="F1" s="3"/>
      <c r="G1" s="3"/>
      <c r="H1" s="3"/>
    </row>
    <row r="2" spans="1:8" ht="12.75">
      <c r="A2" s="4" t="s">
        <v>63</v>
      </c>
      <c r="B2" s="3"/>
      <c r="C2" s="3"/>
      <c r="D2" s="3"/>
      <c r="E2" s="3"/>
      <c r="F2" s="3"/>
      <c r="G2" s="3"/>
      <c r="H2" s="3"/>
    </row>
    <row r="4" ht="12.75">
      <c r="A4" s="5" t="s">
        <v>144</v>
      </c>
    </row>
    <row r="5" ht="12.75">
      <c r="A5" s="5" t="s">
        <v>184</v>
      </c>
    </row>
    <row r="6" spans="1:2" ht="12.75">
      <c r="A6" s="5" t="s">
        <v>82</v>
      </c>
      <c r="B6" s="2"/>
    </row>
    <row r="7" spans="1:2" ht="12.75">
      <c r="A7" s="5"/>
      <c r="B7" s="2"/>
    </row>
    <row r="8" spans="1:8" ht="12.75">
      <c r="A8" s="5"/>
      <c r="B8" s="89" t="s">
        <v>91</v>
      </c>
      <c r="C8" s="89"/>
      <c r="D8" s="89"/>
      <c r="F8" s="89" t="s">
        <v>135</v>
      </c>
      <c r="G8" s="89"/>
      <c r="H8" s="89"/>
    </row>
    <row r="9" spans="3:8" ht="12.75">
      <c r="C9" s="2"/>
      <c r="D9" s="2" t="s">
        <v>88</v>
      </c>
      <c r="E9" s="2"/>
      <c r="G9" s="2"/>
      <c r="H9" s="2" t="s">
        <v>88</v>
      </c>
    </row>
    <row r="10" spans="2:8" ht="12.75">
      <c r="B10" s="2" t="s">
        <v>87</v>
      </c>
      <c r="C10" s="2"/>
      <c r="D10" s="2" t="s">
        <v>89</v>
      </c>
      <c r="E10" s="2"/>
      <c r="F10" s="2" t="s">
        <v>87</v>
      </c>
      <c r="G10" s="2"/>
      <c r="H10" s="2" t="s">
        <v>89</v>
      </c>
    </row>
    <row r="11" spans="2:8" ht="12.75">
      <c r="B11" s="2" t="s">
        <v>0</v>
      </c>
      <c r="C11" s="2"/>
      <c r="D11" s="2" t="s">
        <v>0</v>
      </c>
      <c r="E11" s="2"/>
      <c r="F11" s="2" t="s">
        <v>2</v>
      </c>
      <c r="G11" s="2"/>
      <c r="H11" s="2" t="s">
        <v>0</v>
      </c>
    </row>
    <row r="12" spans="2:8" ht="12.75">
      <c r="B12" s="32" t="str">
        <f>'BS'!B12</f>
        <v>31.1.07</v>
      </c>
      <c r="C12" s="2"/>
      <c r="D12" s="65" t="s">
        <v>181</v>
      </c>
      <c r="E12" s="2"/>
      <c r="F12" s="32" t="str">
        <f>'BS'!B12</f>
        <v>31.1.07</v>
      </c>
      <c r="G12" s="2"/>
      <c r="H12" s="65" t="str">
        <f>D12</f>
        <v>31.1.06</v>
      </c>
    </row>
    <row r="13" spans="2:8" ht="12.75">
      <c r="B13" s="2" t="s">
        <v>1</v>
      </c>
      <c r="D13" s="2" t="s">
        <v>1</v>
      </c>
      <c r="F13" s="2" t="s">
        <v>1</v>
      </c>
      <c r="H13" s="2" t="s">
        <v>1</v>
      </c>
    </row>
    <row r="14" spans="4:8" ht="12.75">
      <c r="D14" s="1"/>
      <c r="H14" s="1"/>
    </row>
    <row r="15" spans="1:11" s="6" customFormat="1" ht="12.75">
      <c r="A15" s="6" t="s">
        <v>3</v>
      </c>
      <c r="B15" s="20">
        <v>13672</v>
      </c>
      <c r="D15" s="20">
        <v>10320</v>
      </c>
      <c r="F15" s="20">
        <v>35284</v>
      </c>
      <c r="H15" s="20">
        <v>30179</v>
      </c>
      <c r="K15" s="20"/>
    </row>
    <row r="16" spans="2:11" s="6" customFormat="1" ht="12.75">
      <c r="B16" s="20"/>
      <c r="D16" s="20"/>
      <c r="F16" s="20"/>
      <c r="H16" s="20"/>
      <c r="K16" s="20"/>
    </row>
    <row r="17" spans="1:11" s="6" customFormat="1" ht="12.75">
      <c r="A17" s="6" t="s">
        <v>70</v>
      </c>
      <c r="B17" s="20">
        <v>-12468</v>
      </c>
      <c r="D17" s="20">
        <v>-8649</v>
      </c>
      <c r="F17" s="20">
        <v>-29015</v>
      </c>
      <c r="H17" s="20">
        <v>-23780</v>
      </c>
      <c r="K17" s="20"/>
    </row>
    <row r="18" spans="2:11" s="6" customFormat="1" ht="12.75">
      <c r="B18" s="20"/>
      <c r="D18" s="20"/>
      <c r="F18" s="20"/>
      <c r="H18" s="20"/>
      <c r="K18" s="20"/>
    </row>
    <row r="19" spans="1:11" s="6" customFormat="1" ht="12.75">
      <c r="A19" s="6" t="s">
        <v>69</v>
      </c>
      <c r="B19" s="20">
        <v>140</v>
      </c>
      <c r="D19" s="20">
        <v>113</v>
      </c>
      <c r="F19" s="20">
        <v>314</v>
      </c>
      <c r="H19" s="20">
        <v>589</v>
      </c>
      <c r="K19" s="20"/>
    </row>
    <row r="20" spans="2:11" s="6" customFormat="1" ht="12.75">
      <c r="B20" s="37"/>
      <c r="D20" s="37"/>
      <c r="F20" s="37"/>
      <c r="H20" s="37"/>
      <c r="K20" s="60"/>
    </row>
    <row r="21" spans="2:11" s="6" customFormat="1" ht="12.75">
      <c r="B21" s="60"/>
      <c r="D21" s="60"/>
      <c r="F21" s="60"/>
      <c r="H21" s="60"/>
      <c r="K21" s="60"/>
    </row>
    <row r="22" spans="1:11" s="6" customFormat="1" ht="12.75">
      <c r="A22" s="6" t="s">
        <v>68</v>
      </c>
      <c r="B22" s="38">
        <f>+SUM(B15:B20)</f>
        <v>1344</v>
      </c>
      <c r="D22" s="38">
        <f>+SUM(D15:D20)</f>
        <v>1784</v>
      </c>
      <c r="F22" s="38">
        <f>+SUM(F15:F20)</f>
        <v>6583</v>
      </c>
      <c r="H22" s="38">
        <f>+SUM(H15:H20)</f>
        <v>6988</v>
      </c>
      <c r="K22" s="38"/>
    </row>
    <row r="23" spans="2:11" s="6" customFormat="1" ht="12.75">
      <c r="B23" s="20"/>
      <c r="D23" s="20"/>
      <c r="F23" s="20"/>
      <c r="H23" s="20"/>
      <c r="K23" s="20"/>
    </row>
    <row r="24" spans="1:11" s="6" customFormat="1" ht="12.75">
      <c r="A24" s="6" t="s">
        <v>67</v>
      </c>
      <c r="B24" s="20">
        <v>-73</v>
      </c>
      <c r="D24" s="20">
        <v>-68</v>
      </c>
      <c r="F24" s="20">
        <v>-214</v>
      </c>
      <c r="H24" s="20">
        <v>-157</v>
      </c>
      <c r="K24" s="38"/>
    </row>
    <row r="25" spans="2:11" s="6" customFormat="1" ht="12.75">
      <c r="B25" s="37"/>
      <c r="D25" s="37"/>
      <c r="F25" s="37"/>
      <c r="H25" s="37"/>
      <c r="K25" s="60"/>
    </row>
    <row r="26" spans="2:11" s="6" customFormat="1" ht="12.75">
      <c r="B26" s="60"/>
      <c r="D26" s="60"/>
      <c r="F26" s="60"/>
      <c r="H26" s="60"/>
      <c r="K26" s="60"/>
    </row>
    <row r="27" spans="1:11" s="6" customFormat="1" ht="12.75">
      <c r="A27" s="6" t="s">
        <v>185</v>
      </c>
      <c r="B27" s="60">
        <f>SUM(B22:B26)</f>
        <v>1271</v>
      </c>
      <c r="D27" s="60">
        <f>SUM(D22:D26)</f>
        <v>1716</v>
      </c>
      <c r="F27" s="60">
        <f>SUM(F22:F26)</f>
        <v>6369</v>
      </c>
      <c r="H27" s="60">
        <f>SUM(H22:H26)</f>
        <v>6831</v>
      </c>
      <c r="K27" s="60"/>
    </row>
    <row r="28" spans="2:11" s="6" customFormat="1" ht="12.75">
      <c r="B28" s="60"/>
      <c r="D28" s="60"/>
      <c r="F28" s="60"/>
      <c r="H28" s="60"/>
      <c r="K28" s="60"/>
    </row>
    <row r="29" spans="1:11" s="6" customFormat="1" ht="12.75">
      <c r="A29" s="6" t="s">
        <v>186</v>
      </c>
      <c r="B29" s="20">
        <v>0</v>
      </c>
      <c r="D29" s="38">
        <v>-943</v>
      </c>
      <c r="F29" s="20">
        <v>0</v>
      </c>
      <c r="H29" s="38">
        <v>-943</v>
      </c>
      <c r="K29" s="38"/>
    </row>
    <row r="30" spans="2:11" s="6" customFormat="1" ht="12.75">
      <c r="B30" s="37"/>
      <c r="D30" s="37"/>
      <c r="F30" s="37"/>
      <c r="H30" s="37"/>
      <c r="K30" s="60"/>
    </row>
    <row r="31" spans="2:11" s="6" customFormat="1" ht="12.75">
      <c r="B31" s="60"/>
      <c r="D31" s="60"/>
      <c r="F31" s="60"/>
      <c r="H31" s="60"/>
      <c r="K31" s="60"/>
    </row>
    <row r="32" spans="1:11" s="6" customFormat="1" ht="12.75">
      <c r="A32" s="6" t="s">
        <v>66</v>
      </c>
      <c r="B32" s="60">
        <f>SUM(B27:B31)</f>
        <v>1271</v>
      </c>
      <c r="D32" s="60">
        <f>SUM(D27:D31)</f>
        <v>773</v>
      </c>
      <c r="F32" s="60">
        <f>SUM(F27:F31)</f>
        <v>6369</v>
      </c>
      <c r="H32" s="60">
        <f>SUM(H27:H31)</f>
        <v>5888</v>
      </c>
      <c r="K32" s="60"/>
    </row>
    <row r="33" spans="2:11" s="6" customFormat="1" ht="12.75">
      <c r="B33" s="20"/>
      <c r="D33" s="20"/>
      <c r="F33" s="20"/>
      <c r="H33" s="20"/>
      <c r="K33" s="38"/>
    </row>
    <row r="34" spans="1:11" s="6" customFormat="1" ht="12.75">
      <c r="A34" s="6" t="s">
        <v>4</v>
      </c>
      <c r="B34" s="20">
        <v>-282</v>
      </c>
      <c r="D34" s="20">
        <v>-483</v>
      </c>
      <c r="F34" s="20">
        <v>-1340</v>
      </c>
      <c r="H34" s="20">
        <v>-1865</v>
      </c>
      <c r="K34" s="38"/>
    </row>
    <row r="35" spans="2:11" s="6" customFormat="1" ht="12.75">
      <c r="B35" s="37"/>
      <c r="D35" s="37"/>
      <c r="F35" s="37"/>
      <c r="H35" s="37"/>
      <c r="K35" s="60"/>
    </row>
    <row r="36" spans="2:11" s="6" customFormat="1" ht="12.75">
      <c r="B36" s="39"/>
      <c r="D36" s="39"/>
      <c r="F36" s="39"/>
      <c r="H36" s="39"/>
      <c r="K36" s="60"/>
    </row>
    <row r="37" spans="1:11" s="6" customFormat="1" ht="13.5" thickBot="1">
      <c r="A37" s="1" t="s">
        <v>14</v>
      </c>
      <c r="B37" s="41">
        <f>SUM(B32:B36)</f>
        <v>989</v>
      </c>
      <c r="C37" s="8"/>
      <c r="D37" s="41">
        <f>SUM(D32:D36)</f>
        <v>290</v>
      </c>
      <c r="E37" s="8"/>
      <c r="F37" s="41">
        <f>SUM(F32:F36)</f>
        <v>5029</v>
      </c>
      <c r="G37" s="8"/>
      <c r="H37" s="41">
        <f>SUM(H32:H36)</f>
        <v>4023</v>
      </c>
      <c r="K37" s="40"/>
    </row>
    <row r="38" spans="2:11" s="6" customFormat="1" ht="13.5" thickTop="1">
      <c r="B38" s="20"/>
      <c r="D38" s="20"/>
      <c r="F38" s="20"/>
      <c r="H38" s="20"/>
      <c r="K38" s="20"/>
    </row>
    <row r="39" spans="1:8" s="20" customFormat="1" ht="12.75">
      <c r="A39" s="21" t="s">
        <v>142</v>
      </c>
      <c r="B39" s="60"/>
      <c r="D39" s="60"/>
      <c r="F39" s="60"/>
      <c r="H39" s="60"/>
    </row>
    <row r="40" spans="1:8" s="20" customFormat="1" ht="12.75">
      <c r="A40" s="21" t="s">
        <v>143</v>
      </c>
      <c r="B40" s="60">
        <f>B44-B42</f>
        <v>972</v>
      </c>
      <c r="D40" s="60">
        <f>D44-D42</f>
        <v>120</v>
      </c>
      <c r="F40" s="60">
        <f>F44-F42</f>
        <v>4856</v>
      </c>
      <c r="H40" s="60">
        <f>H37-H42</f>
        <v>3523</v>
      </c>
    </row>
    <row r="41" spans="1:8" s="20" customFormat="1" ht="12.75">
      <c r="A41" s="21"/>
      <c r="B41" s="60"/>
      <c r="D41" s="60"/>
      <c r="F41" s="60"/>
      <c r="H41" s="60"/>
    </row>
    <row r="42" spans="1:8" s="20" customFormat="1" ht="12.75">
      <c r="A42" s="21" t="s">
        <v>64</v>
      </c>
      <c r="B42" s="73">
        <v>17</v>
      </c>
      <c r="D42" s="73">
        <v>170</v>
      </c>
      <c r="F42" s="73">
        <v>173</v>
      </c>
      <c r="H42" s="73">
        <v>500</v>
      </c>
    </row>
    <row r="43" s="20" customFormat="1" ht="12.75">
      <c r="A43" s="21"/>
    </row>
    <row r="44" spans="1:8" s="20" customFormat="1" ht="13.5" thickBot="1">
      <c r="A44" s="21"/>
      <c r="B44" s="41">
        <f>B37</f>
        <v>989</v>
      </c>
      <c r="C44" s="40">
        <f>SUM(C40:C42)</f>
        <v>0</v>
      </c>
      <c r="D44" s="41">
        <f>D37</f>
        <v>290</v>
      </c>
      <c r="E44" s="40">
        <f>SUM(E40:E42)</f>
        <v>0</v>
      </c>
      <c r="F44" s="41">
        <f>F37</f>
        <v>5029</v>
      </c>
      <c r="G44" s="40">
        <f>SUM(G40:G42)</f>
        <v>0</v>
      </c>
      <c r="H44" s="41">
        <f>H37</f>
        <v>4023</v>
      </c>
    </row>
    <row r="45" spans="1:8" s="20" customFormat="1" ht="13.5" thickTop="1">
      <c r="A45" s="21"/>
      <c r="B45" s="60"/>
      <c r="D45" s="60"/>
      <c r="F45" s="60"/>
      <c r="H45" s="60"/>
    </row>
    <row r="46" spans="4:8" s="6" customFormat="1" ht="12.75">
      <c r="D46" s="7"/>
      <c r="H46" s="7"/>
    </row>
    <row r="47" spans="1:11" s="6" customFormat="1" ht="13.5" thickBot="1">
      <c r="A47" s="1" t="s">
        <v>65</v>
      </c>
      <c r="B47" s="42">
        <f>+B40/1250</f>
        <v>0.7776</v>
      </c>
      <c r="C47" s="20"/>
      <c r="D47" s="42">
        <f>+D40/1250</f>
        <v>0.096</v>
      </c>
      <c r="E47" s="20"/>
      <c r="F47" s="42">
        <f>+F40/1250</f>
        <v>3.8848</v>
      </c>
      <c r="H47" s="42">
        <f>+H40/1250</f>
        <v>2.8184</v>
      </c>
      <c r="K47" s="61"/>
    </row>
    <row r="48" spans="1:11" s="6" customFormat="1" ht="13.5" thickTop="1">
      <c r="A48" s="1"/>
      <c r="B48" s="61"/>
      <c r="C48" s="20"/>
      <c r="D48" s="61"/>
      <c r="E48" s="20"/>
      <c r="F48" s="61"/>
      <c r="H48" s="61"/>
      <c r="K48" s="61"/>
    </row>
    <row r="49" spans="1:8" ht="12.75">
      <c r="A49" s="6" t="s">
        <v>74</v>
      </c>
      <c r="D49" s="7"/>
      <c r="H49" s="7"/>
    </row>
    <row r="50" spans="4:8" ht="12.75">
      <c r="D50" s="9"/>
      <c r="E50" s="66"/>
      <c r="F50" s="69"/>
      <c r="G50" s="66"/>
      <c r="H50" s="9"/>
    </row>
    <row r="51" spans="4:8" ht="12.75">
      <c r="D51" s="61"/>
      <c r="E51" s="66"/>
      <c r="F51" s="69"/>
      <c r="G51" s="66"/>
      <c r="H51" s="61"/>
    </row>
    <row r="52" spans="4:8" ht="12.75">
      <c r="D52" s="9"/>
      <c r="E52" s="66"/>
      <c r="F52" s="69"/>
      <c r="G52" s="66"/>
      <c r="H52" s="9"/>
    </row>
    <row r="53" spans="4:8" ht="12.75">
      <c r="D53" s="67"/>
      <c r="E53" s="66"/>
      <c r="F53" s="69"/>
      <c r="G53" s="66"/>
      <c r="H53" s="67"/>
    </row>
    <row r="54" spans="4:8" ht="12.75">
      <c r="D54" s="7"/>
      <c r="H54" s="7"/>
    </row>
    <row r="55" spans="4:8" ht="12.75">
      <c r="D55" s="7"/>
      <c r="H55" s="7"/>
    </row>
  </sheetData>
  <mergeCells count="2">
    <mergeCell ref="F8:H8"/>
    <mergeCell ref="B8:D8"/>
  </mergeCells>
  <printOptions/>
  <pageMargins left="0.75" right="0.5" top="0.5" bottom="0.5" header="0.5" footer="0.5"/>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2:I42"/>
  <sheetViews>
    <sheetView workbookViewId="0" topLeftCell="A19">
      <selection activeCell="D16" sqref="D16"/>
    </sheetView>
  </sheetViews>
  <sheetFormatPr defaultColWidth="9.140625" defaultRowHeight="12.75"/>
  <cols>
    <col min="1" max="1" width="22.28125" style="1" customWidth="1"/>
    <col min="2" max="3" width="11.7109375" style="6" customWidth="1"/>
    <col min="4" max="4" width="14.7109375" style="6" customWidth="1"/>
    <col min="5" max="5" width="14.57421875" style="6" customWidth="1"/>
    <col min="6" max="6" width="11.7109375" style="6" customWidth="1"/>
    <col min="7" max="16384" width="9.140625" style="1" customWidth="1"/>
  </cols>
  <sheetData>
    <row r="2" ht="12.75">
      <c r="A2" s="3" t="s">
        <v>62</v>
      </c>
    </row>
    <row r="3" ht="12.75">
      <c r="A3" s="4" t="s">
        <v>63</v>
      </c>
    </row>
    <row r="5" ht="12.75">
      <c r="A5" s="5" t="s">
        <v>8</v>
      </c>
    </row>
    <row r="6" ht="12.75">
      <c r="A6" s="5" t="s">
        <v>184</v>
      </c>
    </row>
    <row r="7" ht="12.75">
      <c r="A7" s="5" t="s">
        <v>82</v>
      </c>
    </row>
    <row r="8" ht="12.75">
      <c r="A8" s="5"/>
    </row>
    <row r="9" ht="12.75">
      <c r="A9" s="5"/>
    </row>
    <row r="10" spans="1:5" ht="12.75">
      <c r="A10" s="5"/>
      <c r="E10" s="1"/>
    </row>
    <row r="11" spans="2:5" ht="12.75">
      <c r="B11" s="90" t="s">
        <v>172</v>
      </c>
      <c r="C11" s="91"/>
      <c r="D11" s="91"/>
      <c r="E11" s="38" t="s">
        <v>174</v>
      </c>
    </row>
    <row r="12" ht="12.75">
      <c r="C12" s="7" t="s">
        <v>146</v>
      </c>
    </row>
    <row r="13" spans="3:4" ht="12.75">
      <c r="C13" s="6" t="s">
        <v>147</v>
      </c>
      <c r="D13" s="38" t="s">
        <v>173</v>
      </c>
    </row>
    <row r="14" spans="2:4" ht="12.75">
      <c r="B14" s="7" t="s">
        <v>9</v>
      </c>
      <c r="C14" s="7" t="s">
        <v>9</v>
      </c>
      <c r="D14" s="7" t="s">
        <v>11</v>
      </c>
    </row>
    <row r="15" spans="2:6" ht="12.75">
      <c r="B15" s="7" t="s">
        <v>10</v>
      </c>
      <c r="C15" s="7" t="s">
        <v>90</v>
      </c>
      <c r="D15" s="7" t="s">
        <v>12</v>
      </c>
      <c r="F15" s="7" t="s">
        <v>13</v>
      </c>
    </row>
    <row r="16" spans="2:6" ht="12.75">
      <c r="B16" s="7" t="s">
        <v>1</v>
      </c>
      <c r="C16" s="7" t="s">
        <v>1</v>
      </c>
      <c r="D16" s="7" t="s">
        <v>1</v>
      </c>
      <c r="E16" s="38" t="s">
        <v>1</v>
      </c>
      <c r="F16" s="7" t="s">
        <v>1</v>
      </c>
    </row>
    <row r="17" ht="12.75">
      <c r="B17" s="7"/>
    </row>
    <row r="18" ht="12.75">
      <c r="A18" s="1" t="s">
        <v>180</v>
      </c>
    </row>
    <row r="19" ht="12.75">
      <c r="A19" s="82" t="str">
        <f>'BS'!B12</f>
        <v>31.1.07</v>
      </c>
    </row>
    <row r="20" ht="12.75">
      <c r="A20" s="74"/>
    </row>
    <row r="21" spans="1:6" ht="12.75">
      <c r="A21" s="1" t="s">
        <v>145</v>
      </c>
      <c r="B21" s="17">
        <f>'BS'!D41</f>
        <v>62500</v>
      </c>
      <c r="C21" s="6">
        <f>'BS'!D42</f>
        <v>21</v>
      </c>
      <c r="D21" s="6">
        <f>'BS'!D43</f>
        <v>9685</v>
      </c>
      <c r="E21" s="6">
        <v>852</v>
      </c>
      <c r="F21" s="6">
        <f>SUM(B21:E21)</f>
        <v>73058</v>
      </c>
    </row>
    <row r="22" spans="2:6" ht="12.75">
      <c r="B22" s="8"/>
      <c r="C22" s="8"/>
      <c r="D22" s="8"/>
      <c r="E22" s="8"/>
      <c r="F22" s="8"/>
    </row>
    <row r="23" spans="1:6" ht="12.75">
      <c r="A23" s="1" t="s">
        <v>14</v>
      </c>
      <c r="B23" s="8">
        <v>0</v>
      </c>
      <c r="C23" s="8">
        <v>0</v>
      </c>
      <c r="D23" s="8">
        <f>'IS'!F40</f>
        <v>4856</v>
      </c>
      <c r="E23" s="8">
        <f>'IS'!F42</f>
        <v>173</v>
      </c>
      <c r="F23" s="8">
        <f>SUM(B23:E23)</f>
        <v>5029</v>
      </c>
    </row>
    <row r="25" spans="1:7" ht="13.5" thickBot="1">
      <c r="A25" s="24" t="s">
        <v>183</v>
      </c>
      <c r="B25" s="16">
        <f>SUM(B21:B24)</f>
        <v>62500</v>
      </c>
      <c r="C25" s="16">
        <f>SUM(C21:C24)</f>
        <v>21</v>
      </c>
      <c r="D25" s="16">
        <f>SUM(D21:D24)</f>
        <v>14541</v>
      </c>
      <c r="E25" s="16">
        <f>SUM(E21:E24)</f>
        <v>1025</v>
      </c>
      <c r="F25" s="16">
        <f>SUM(F20:F24)</f>
        <v>78087</v>
      </c>
      <c r="G25" s="70">
        <f>F25-'BS'!B46</f>
        <v>0</v>
      </c>
    </row>
    <row r="26" ht="13.5" thickTop="1"/>
    <row r="29" ht="12.75">
      <c r="A29" s="1" t="s">
        <v>180</v>
      </c>
    </row>
    <row r="30" ht="12.75">
      <c r="A30" s="75" t="str">
        <f>'IS'!D12</f>
        <v>31.1.06</v>
      </c>
    </row>
    <row r="32" spans="1:6" ht="12.75">
      <c r="A32" s="1" t="s">
        <v>136</v>
      </c>
      <c r="B32" s="17">
        <v>62500</v>
      </c>
      <c r="C32" s="6">
        <v>21</v>
      </c>
      <c r="D32" s="6">
        <v>6896</v>
      </c>
      <c r="E32" s="6">
        <v>475</v>
      </c>
      <c r="F32" s="6">
        <f>SUM(B32:E32)</f>
        <v>69892</v>
      </c>
    </row>
    <row r="33" spans="2:6" ht="12.75">
      <c r="B33" s="8"/>
      <c r="C33" s="8"/>
      <c r="D33" s="8"/>
      <c r="E33" s="8"/>
      <c r="F33" s="8"/>
    </row>
    <row r="34" spans="1:6" ht="12.75">
      <c r="A34" s="1" t="s">
        <v>14</v>
      </c>
      <c r="B34" s="8">
        <v>0</v>
      </c>
      <c r="C34" s="8">
        <v>0</v>
      </c>
      <c r="D34" s="8">
        <f>'IS'!D40</f>
        <v>120</v>
      </c>
      <c r="E34" s="8">
        <f>'IS'!D42</f>
        <v>170</v>
      </c>
      <c r="F34" s="8">
        <f>SUM(B34:E34)</f>
        <v>290</v>
      </c>
    </row>
    <row r="35" ht="12.75">
      <c r="I35" s="70"/>
    </row>
    <row r="36" spans="1:6" ht="13.5" thickBot="1">
      <c r="A36" s="24" t="s">
        <v>182</v>
      </c>
      <c r="B36" s="16">
        <f>SUM(B32:B35)</f>
        <v>62500</v>
      </c>
      <c r="C36" s="16">
        <f>SUM(C32:C35)</f>
        <v>21</v>
      </c>
      <c r="D36" s="16">
        <f>SUM(D32:D35)</f>
        <v>7016</v>
      </c>
      <c r="E36" s="16">
        <f>SUM(E32:E35)</f>
        <v>645</v>
      </c>
      <c r="F36" s="16">
        <f>SUM(F31:F35)</f>
        <v>70182</v>
      </c>
    </row>
    <row r="37" ht="13.5" thickTop="1">
      <c r="H37" s="70"/>
    </row>
    <row r="38" spans="1:6" ht="12.75">
      <c r="A38" s="24"/>
      <c r="B38" s="8"/>
      <c r="C38" s="8"/>
      <c r="D38" s="8"/>
      <c r="E38" s="8"/>
      <c r="F38" s="8"/>
    </row>
    <row r="41" ht="12.75">
      <c r="A41" s="6"/>
    </row>
    <row r="42" ht="12.75">
      <c r="A42" s="6" t="s">
        <v>74</v>
      </c>
    </row>
  </sheetData>
  <mergeCells count="1">
    <mergeCell ref="B11:D11"/>
  </mergeCells>
  <printOptions horizontalCentered="1"/>
  <pageMargins left="0.75" right="0.25" top="0.5" bottom="0.5"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H66"/>
  <sheetViews>
    <sheetView tabSelected="1" workbookViewId="0" topLeftCell="A43">
      <selection activeCell="A22" sqref="A22"/>
    </sheetView>
  </sheetViews>
  <sheetFormatPr defaultColWidth="9.140625" defaultRowHeight="12.75"/>
  <cols>
    <col min="1" max="1" width="50.7109375" style="1" customWidth="1"/>
    <col min="2" max="2" width="3.421875" style="1" customWidth="1"/>
    <col min="3" max="3" width="13.57421875" style="20" customWidth="1"/>
    <col min="4" max="4" width="1.7109375" style="1" customWidth="1"/>
    <col min="5" max="5" width="12.8515625" style="1" customWidth="1"/>
    <col min="6" max="6" width="3.7109375" style="1" customWidth="1"/>
    <col min="7" max="16384" width="9.140625" style="1" customWidth="1"/>
  </cols>
  <sheetData>
    <row r="1" ht="12.75">
      <c r="A1" s="3" t="s">
        <v>62</v>
      </c>
    </row>
    <row r="2" ht="12.75">
      <c r="A2" s="4" t="s">
        <v>63</v>
      </c>
    </row>
    <row r="4" ht="12.75">
      <c r="A4" s="5" t="s">
        <v>15</v>
      </c>
    </row>
    <row r="5" ht="12.75">
      <c r="A5" s="5" t="s">
        <v>184</v>
      </c>
    </row>
    <row r="6" spans="1:3" ht="12.75">
      <c r="A6" s="5" t="s">
        <v>126</v>
      </c>
      <c r="C6" s="21"/>
    </row>
    <row r="7" spans="3:5" ht="12.75">
      <c r="C7" s="22" t="s">
        <v>125</v>
      </c>
      <c r="E7" s="2" t="s">
        <v>125</v>
      </c>
    </row>
    <row r="8" spans="3:5" ht="12.75">
      <c r="C8" s="22" t="s">
        <v>87</v>
      </c>
      <c r="E8" s="2" t="s">
        <v>88</v>
      </c>
    </row>
    <row r="9" spans="3:5" ht="12.75">
      <c r="C9" s="22" t="s">
        <v>0</v>
      </c>
      <c r="E9" s="2" t="s">
        <v>0</v>
      </c>
    </row>
    <row r="10" spans="3:5" ht="12.75">
      <c r="C10" s="83" t="str">
        <f>'BS'!B12</f>
        <v>31.1.07</v>
      </c>
      <c r="E10" s="68" t="str">
        <f>'IS'!D12</f>
        <v>31.1.06</v>
      </c>
    </row>
    <row r="11" spans="3:5" ht="12.75">
      <c r="C11" s="22" t="s">
        <v>1</v>
      </c>
      <c r="E11" s="22" t="s">
        <v>1</v>
      </c>
    </row>
    <row r="12" spans="1:5" ht="12.75">
      <c r="A12" s="5" t="s">
        <v>92</v>
      </c>
      <c r="E12" s="20"/>
    </row>
    <row r="13" spans="1:5" ht="12.75">
      <c r="A13" s="1" t="s">
        <v>16</v>
      </c>
      <c r="C13" s="20">
        <f>'IS'!F32</f>
        <v>6369</v>
      </c>
      <c r="E13" s="20">
        <f>'IS'!H32</f>
        <v>5888</v>
      </c>
    </row>
    <row r="14" ht="9" customHeight="1">
      <c r="E14" s="6"/>
    </row>
    <row r="15" spans="1:5" ht="12.75">
      <c r="A15" s="1" t="s">
        <v>93</v>
      </c>
      <c r="C15" s="6"/>
      <c r="E15" s="6"/>
    </row>
    <row r="16" spans="1:5" ht="12.75">
      <c r="A16" s="1" t="s">
        <v>94</v>
      </c>
      <c r="C16" s="6">
        <v>716</v>
      </c>
      <c r="E16" s="6">
        <v>1912</v>
      </c>
    </row>
    <row r="17" spans="1:5" ht="12.75">
      <c r="A17" s="1" t="s">
        <v>95</v>
      </c>
      <c r="C17" s="6">
        <f>-C25-206</f>
        <v>8</v>
      </c>
      <c r="E17" s="6">
        <v>-15</v>
      </c>
    </row>
    <row r="18" spans="3:5" ht="9" customHeight="1">
      <c r="C18" s="10"/>
      <c r="E18" s="10"/>
    </row>
    <row r="19" spans="1:5" ht="12.75">
      <c r="A19" s="1" t="s">
        <v>17</v>
      </c>
      <c r="C19" s="6">
        <f>SUM(C13:C18)</f>
        <v>7093</v>
      </c>
      <c r="E19" s="6">
        <f>+SUM(E13:E17)</f>
        <v>7785</v>
      </c>
    </row>
    <row r="20" spans="3:5" ht="3" customHeight="1">
      <c r="C20" s="6"/>
      <c r="E20" s="6"/>
    </row>
    <row r="21" spans="1:5" ht="12.75">
      <c r="A21" s="1" t="s">
        <v>76</v>
      </c>
      <c r="C21" s="6">
        <f>'BS'!D22-'BS'!B22</f>
        <v>-2246</v>
      </c>
      <c r="E21" s="6">
        <v>933</v>
      </c>
    </row>
    <row r="22" spans="1:5" ht="12.75">
      <c r="A22" s="1" t="s">
        <v>156</v>
      </c>
      <c r="C22" s="6">
        <f>'BS'!D23+'BS'!D24-'BS'!B23-'BS'!B24</f>
        <v>-4890</v>
      </c>
      <c r="E22" s="6">
        <v>-3618</v>
      </c>
    </row>
    <row r="23" spans="1:5" ht="12.75">
      <c r="A23" s="1" t="s">
        <v>7</v>
      </c>
      <c r="C23" s="10">
        <f>'BS'!B30+'BS'!B31-'BS'!D30-'BS'!D31</f>
        <v>-594</v>
      </c>
      <c r="E23" s="10">
        <v>-791</v>
      </c>
    </row>
    <row r="24" spans="1:5" ht="12.75">
      <c r="A24" s="1" t="s">
        <v>160</v>
      </c>
      <c r="C24" s="6">
        <f>+SUM(C19:C23)</f>
        <v>-637</v>
      </c>
      <c r="E24" s="6">
        <f>+SUM(E19:E23)</f>
        <v>4309</v>
      </c>
    </row>
    <row r="25" spans="1:5" ht="12.75">
      <c r="A25" s="1" t="s">
        <v>96</v>
      </c>
      <c r="C25" s="6">
        <f>'IS'!F24</f>
        <v>-214</v>
      </c>
      <c r="E25" s="6">
        <v>-157</v>
      </c>
    </row>
    <row r="26" spans="1:5" ht="12.75">
      <c r="A26" s="1" t="s">
        <v>157</v>
      </c>
      <c r="C26" s="10">
        <f>('BS'!B34+'BS'!B47)-('BS'!D47+'BS'!D34-'BS'!D25-'IS'!F34)</f>
        <v>-916</v>
      </c>
      <c r="E26" s="10">
        <v>-1165</v>
      </c>
    </row>
    <row r="27" spans="1:5" ht="12.75">
      <c r="A27" s="1" t="s">
        <v>161</v>
      </c>
      <c r="C27" s="6">
        <f>SUM(C24:C26)</f>
        <v>-1767</v>
      </c>
      <c r="E27" s="6">
        <f>+SUM(E24:E26)</f>
        <v>2987</v>
      </c>
    </row>
    <row r="28" spans="3:5" ht="12.75">
      <c r="C28" s="6"/>
      <c r="E28" s="6"/>
    </row>
    <row r="29" spans="1:5" ht="12.75" customHeight="1">
      <c r="A29" s="5" t="s">
        <v>97</v>
      </c>
      <c r="C29" s="8"/>
      <c r="E29" s="6"/>
    </row>
    <row r="30" spans="1:5" ht="12.75">
      <c r="A30" s="1" t="s">
        <v>56</v>
      </c>
      <c r="C30" s="18">
        <f>-'Notes '!H117</f>
        <v>-490</v>
      </c>
      <c r="D30" s="66"/>
      <c r="E30" s="18">
        <v>-260</v>
      </c>
    </row>
    <row r="31" spans="1:5" ht="12.75">
      <c r="A31" s="1" t="s">
        <v>195</v>
      </c>
      <c r="C31" s="19">
        <f>'BS'!D19-'BS'!B19</f>
        <v>-282</v>
      </c>
      <c r="D31" s="66"/>
      <c r="E31" s="19">
        <v>0</v>
      </c>
    </row>
    <row r="32" spans="1:5" ht="12.75">
      <c r="A32" s="1" t="s">
        <v>123</v>
      </c>
      <c r="C32" s="19">
        <v>206</v>
      </c>
      <c r="D32" s="66"/>
      <c r="E32" s="19">
        <v>94</v>
      </c>
    </row>
    <row r="33" spans="1:5" ht="12.75">
      <c r="A33" s="1" t="s">
        <v>188</v>
      </c>
      <c r="C33" s="23">
        <v>0</v>
      </c>
      <c r="D33" s="66"/>
      <c r="E33" s="23">
        <v>15</v>
      </c>
    </row>
    <row r="34" spans="1:5" ht="12.75" customHeight="1">
      <c r="A34" s="1" t="s">
        <v>159</v>
      </c>
      <c r="C34" s="6">
        <f>SUM(C30:C33)</f>
        <v>-566</v>
      </c>
      <c r="E34" s="6">
        <f>SUM(E30:E33)</f>
        <v>-151</v>
      </c>
    </row>
    <row r="35" spans="3:5" ht="12.75">
      <c r="C35" s="6"/>
      <c r="E35" s="6"/>
    </row>
    <row r="36" spans="1:5" ht="12.75" customHeight="1">
      <c r="A36" s="5" t="s">
        <v>98</v>
      </c>
      <c r="C36" s="6"/>
      <c r="E36" s="6"/>
    </row>
    <row r="37" spans="1:5" ht="12.75">
      <c r="A37" s="1" t="s">
        <v>116</v>
      </c>
      <c r="C37" s="18">
        <f>4784-336</f>
        <v>4448</v>
      </c>
      <c r="E37" s="18">
        <v>178</v>
      </c>
    </row>
    <row r="38" spans="1:5" ht="13.5" customHeight="1">
      <c r="A38" s="1" t="s">
        <v>132</v>
      </c>
      <c r="C38" s="19">
        <f>(937+1337)-(1681+1465)</f>
        <v>-872</v>
      </c>
      <c r="E38" s="19">
        <v>-556</v>
      </c>
    </row>
    <row r="39" spans="1:5" ht="12.75">
      <c r="A39" s="1" t="s">
        <v>131</v>
      </c>
      <c r="C39" s="19">
        <v>0</v>
      </c>
      <c r="E39" s="19">
        <v>-1798</v>
      </c>
    </row>
    <row r="40" spans="1:5" ht="12.75">
      <c r="A40" s="1" t="s">
        <v>158</v>
      </c>
      <c r="C40" s="23">
        <v>0</v>
      </c>
      <c r="E40" s="23">
        <v>2695</v>
      </c>
    </row>
    <row r="41" spans="1:5" ht="12.75" customHeight="1">
      <c r="A41" s="1" t="s">
        <v>99</v>
      </c>
      <c r="C41" s="8">
        <f>+SUM(C37:C40)</f>
        <v>3576</v>
      </c>
      <c r="E41" s="8">
        <f>+SUM(E37:E40)</f>
        <v>519</v>
      </c>
    </row>
    <row r="42" spans="3:5" ht="12.75">
      <c r="C42" s="10"/>
      <c r="E42" s="10"/>
    </row>
    <row r="43" spans="1:5" ht="12.75" customHeight="1">
      <c r="A43" s="1" t="s">
        <v>100</v>
      </c>
      <c r="C43" s="6">
        <f>+C27+C34+C41</f>
        <v>1243</v>
      </c>
      <c r="E43" s="6">
        <f>E27+E34+E41</f>
        <v>3355</v>
      </c>
    </row>
    <row r="44" spans="1:5" ht="12.75">
      <c r="A44" s="1" t="s">
        <v>101</v>
      </c>
      <c r="C44" s="17">
        <f>'BS'!D27-189</f>
        <v>4175</v>
      </c>
      <c r="E44" s="17">
        <v>2637</v>
      </c>
    </row>
    <row r="45" spans="1:5" ht="13.5" thickBot="1">
      <c r="A45" s="1" t="s">
        <v>102</v>
      </c>
      <c r="C45" s="16">
        <f>+C43+C44</f>
        <v>5418</v>
      </c>
      <c r="E45" s="16">
        <f>+E43+E44</f>
        <v>5992</v>
      </c>
    </row>
    <row r="46" spans="3:5" ht="13.5" thickTop="1">
      <c r="C46" s="8"/>
      <c r="E46" s="8"/>
    </row>
    <row r="47" spans="1:5" ht="12.75" customHeight="1">
      <c r="A47" s="5" t="s">
        <v>127</v>
      </c>
      <c r="C47" s="8"/>
      <c r="E47" s="8"/>
    </row>
    <row r="48" spans="1:5" ht="12.75">
      <c r="A48" s="1" t="s">
        <v>6</v>
      </c>
      <c r="C48" s="6">
        <f>'BS'!B27</f>
        <v>5471</v>
      </c>
      <c r="E48" s="8">
        <v>6194</v>
      </c>
    </row>
    <row r="49" spans="1:5" ht="12.75">
      <c r="A49" s="1" t="s">
        <v>128</v>
      </c>
      <c r="C49" s="6">
        <f>-'Notes '!F221</f>
        <v>-53</v>
      </c>
      <c r="E49" s="8">
        <v>-202</v>
      </c>
    </row>
    <row r="50" spans="3:5" ht="13.5" thickBot="1">
      <c r="C50" s="16">
        <f>+C48+C49</f>
        <v>5418</v>
      </c>
      <c r="E50" s="16">
        <f>SUM(E48:E49)</f>
        <v>5992</v>
      </c>
    </row>
    <row r="51" spans="3:5" ht="13.5" thickTop="1">
      <c r="C51" s="8"/>
      <c r="E51" s="8"/>
    </row>
    <row r="52" ht="12.75">
      <c r="E52" s="8"/>
    </row>
    <row r="53" spans="1:5" ht="12.75">
      <c r="A53" s="6" t="s">
        <v>74</v>
      </c>
      <c r="C53" s="21"/>
      <c r="E53" s="6"/>
    </row>
    <row r="54" spans="3:8" ht="12.75">
      <c r="C54" s="21"/>
      <c r="D54" s="2"/>
      <c r="E54" s="6">
        <f>+E32+E41+E52</f>
        <v>613</v>
      </c>
      <c r="F54" s="2"/>
      <c r="H54" s="2"/>
    </row>
    <row r="55" spans="3:8" ht="12.75">
      <c r="C55" s="21"/>
      <c r="D55" s="2"/>
      <c r="E55" s="17">
        <v>0</v>
      </c>
      <c r="F55" s="2"/>
      <c r="H55" s="2"/>
    </row>
    <row r="56" spans="3:8" ht="13.5" thickBot="1">
      <c r="C56" s="21"/>
      <c r="D56" s="2"/>
      <c r="E56" s="16">
        <f>+E54+E55</f>
        <v>613</v>
      </c>
      <c r="F56" s="2"/>
      <c r="H56" s="2"/>
    </row>
    <row r="57" spans="4:8" ht="13.5" thickTop="1">
      <c r="D57" s="2"/>
      <c r="E57" s="8"/>
      <c r="F57" s="2"/>
      <c r="H57" s="2"/>
    </row>
    <row r="58" ht="12.75">
      <c r="E58" s="8"/>
    </row>
    <row r="59" ht="12.75">
      <c r="E59" s="8"/>
    </row>
    <row r="60" ht="12.75">
      <c r="E60" s="8"/>
    </row>
    <row r="61" ht="12.75">
      <c r="E61" s="8"/>
    </row>
    <row r="62" ht="12.75">
      <c r="E62" s="6"/>
    </row>
    <row r="63" ht="12.75">
      <c r="E63" s="6"/>
    </row>
    <row r="64" ht="12.75">
      <c r="E64" s="6"/>
    </row>
    <row r="65" ht="12.75">
      <c r="E65" s="6"/>
    </row>
    <row r="66" ht="12.75">
      <c r="E66" s="6"/>
    </row>
  </sheetData>
  <printOptions/>
  <pageMargins left="1" right="0.5" top="0.5" bottom="0.5" header="0.5" footer="0.5"/>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P261"/>
  <sheetViews>
    <sheetView view="pageBreakPreview" zoomScaleSheetLayoutView="100" workbookViewId="0" topLeftCell="A223">
      <selection activeCell="A262" sqref="A262:C262"/>
    </sheetView>
  </sheetViews>
  <sheetFormatPr defaultColWidth="9.140625" defaultRowHeight="12.75"/>
  <cols>
    <col min="1" max="1" width="4.57421875" style="43" customWidth="1"/>
    <col min="2" max="2" width="9.140625" style="1" customWidth="1"/>
    <col min="3" max="3" width="14.7109375" style="1" customWidth="1"/>
    <col min="4" max="4" width="9.28125" style="1" bestFit="1" customWidth="1"/>
    <col min="5" max="5" width="10.28125" style="1" bestFit="1" customWidth="1"/>
    <col min="6" max="6" width="10.7109375" style="1" bestFit="1" customWidth="1"/>
    <col min="7" max="7" width="9.28125" style="1" bestFit="1" customWidth="1"/>
    <col min="8" max="8" width="11.140625" style="1" customWidth="1"/>
    <col min="9" max="9" width="9.28125" style="1" customWidth="1"/>
    <col min="10" max="10" width="9.28125" style="25" bestFit="1" customWidth="1"/>
    <col min="11" max="11" width="6.00390625" style="25" customWidth="1"/>
    <col min="12" max="12" width="1.57421875" style="25" customWidth="1"/>
    <col min="13" max="13" width="9.140625" style="25" customWidth="1"/>
    <col min="14" max="14" width="2.00390625" style="25" customWidth="1"/>
    <col min="15" max="15" width="6.140625" style="25" customWidth="1"/>
    <col min="16" max="16384" width="9.140625" style="25" customWidth="1"/>
  </cols>
  <sheetData>
    <row r="1" ht="15">
      <c r="A1" s="3" t="s">
        <v>62</v>
      </c>
    </row>
    <row r="2" ht="15">
      <c r="A2" s="4" t="s">
        <v>63</v>
      </c>
    </row>
    <row r="4" ht="15">
      <c r="A4" s="43" t="s">
        <v>54</v>
      </c>
    </row>
    <row r="5" spans="1:2" ht="15">
      <c r="A5" s="71" t="s">
        <v>177</v>
      </c>
      <c r="B5" s="72"/>
    </row>
    <row r="7" spans="1:2" ht="15">
      <c r="A7" s="44" t="s">
        <v>18</v>
      </c>
      <c r="B7" s="5" t="s">
        <v>150</v>
      </c>
    </row>
    <row r="11" ht="15">
      <c r="K11" s="27"/>
    </row>
    <row r="20" spans="1:2" ht="15">
      <c r="A20" s="44" t="s">
        <v>19</v>
      </c>
      <c r="B20" s="5" t="s">
        <v>151</v>
      </c>
    </row>
    <row r="53" spans="1:2" ht="15">
      <c r="A53" s="44" t="s">
        <v>20</v>
      </c>
      <c r="B53" s="5" t="s">
        <v>33</v>
      </c>
    </row>
    <row r="57" spans="1:2" ht="15">
      <c r="A57" s="44" t="s">
        <v>21</v>
      </c>
      <c r="B57" s="5" t="s">
        <v>34</v>
      </c>
    </row>
    <row r="58" spans="1:2" ht="15">
      <c r="A58" s="44"/>
      <c r="B58" s="5"/>
    </row>
    <row r="59" spans="1:2" ht="15">
      <c r="A59" s="44"/>
      <c r="B59" s="5"/>
    </row>
    <row r="60" spans="1:2" ht="15">
      <c r="A60" s="44"/>
      <c r="B60" s="5"/>
    </row>
    <row r="61" spans="1:2" ht="15">
      <c r="A61" s="44"/>
      <c r="B61" s="5"/>
    </row>
    <row r="62" spans="1:2" ht="15">
      <c r="A62" s="44"/>
      <c r="B62" s="5"/>
    </row>
    <row r="63" spans="1:2" ht="15">
      <c r="A63" s="44" t="s">
        <v>35</v>
      </c>
      <c r="B63" s="5" t="s">
        <v>103</v>
      </c>
    </row>
    <row r="65" ht="15">
      <c r="B65" s="1" t="s">
        <v>104</v>
      </c>
    </row>
    <row r="67" spans="1:2" ht="15">
      <c r="A67" s="44" t="s">
        <v>36</v>
      </c>
      <c r="B67" s="5" t="s">
        <v>105</v>
      </c>
    </row>
    <row r="69" ht="15">
      <c r="B69" s="1" t="s">
        <v>107</v>
      </c>
    </row>
    <row r="70" ht="15">
      <c r="B70" s="1" t="s">
        <v>108</v>
      </c>
    </row>
    <row r="72" spans="1:2" ht="15">
      <c r="A72" s="44" t="s">
        <v>37</v>
      </c>
      <c r="B72" s="5" t="s">
        <v>106</v>
      </c>
    </row>
    <row r="76" spans="1:2" ht="15">
      <c r="A76" s="44" t="s">
        <v>39</v>
      </c>
      <c r="B76" s="5" t="s">
        <v>38</v>
      </c>
    </row>
    <row r="83" spans="1:2" ht="15">
      <c r="A83" s="44" t="s">
        <v>23</v>
      </c>
      <c r="B83" s="5" t="s">
        <v>40</v>
      </c>
    </row>
    <row r="84" spans="1:2" ht="15">
      <c r="A84" s="44"/>
      <c r="B84" s="5"/>
    </row>
    <row r="85" spans="1:2" ht="15">
      <c r="A85" s="44"/>
      <c r="B85" s="5"/>
    </row>
    <row r="86" spans="1:2" ht="15">
      <c r="A86" s="44"/>
      <c r="B86" s="5"/>
    </row>
    <row r="87" spans="1:2" ht="15">
      <c r="A87" s="44"/>
      <c r="B87" s="5"/>
    </row>
    <row r="88" spans="1:2" ht="15">
      <c r="A88" s="44"/>
      <c r="B88" s="5"/>
    </row>
    <row r="89" spans="1:2" ht="15">
      <c r="A89" s="44"/>
      <c r="B89" s="5"/>
    </row>
    <row r="90" spans="1:2" ht="15">
      <c r="A90" s="44"/>
      <c r="B90" s="5"/>
    </row>
    <row r="91" spans="1:2" ht="15">
      <c r="A91" s="44"/>
      <c r="B91" s="5"/>
    </row>
    <row r="92" spans="1:2" ht="15">
      <c r="A92" s="44"/>
      <c r="B92" s="5"/>
    </row>
    <row r="93" spans="1:2" ht="15">
      <c r="A93" s="44"/>
      <c r="B93" s="5"/>
    </row>
    <row r="94" spans="1:2" ht="15">
      <c r="A94" s="44"/>
      <c r="B94" s="5"/>
    </row>
    <row r="95" spans="1:2" ht="15">
      <c r="A95" s="44"/>
      <c r="B95" s="5"/>
    </row>
    <row r="96" spans="1:2" ht="15">
      <c r="A96" s="44"/>
      <c r="B96" s="5"/>
    </row>
    <row r="97" spans="1:2" ht="15">
      <c r="A97" s="44"/>
      <c r="B97" s="5"/>
    </row>
    <row r="98" spans="1:8" ht="15">
      <c r="A98" s="44"/>
      <c r="B98" s="25"/>
      <c r="F98" s="89" t="s">
        <v>168</v>
      </c>
      <c r="G98" s="89"/>
      <c r="H98" s="89"/>
    </row>
    <row r="99" spans="1:8" ht="15">
      <c r="A99" s="44"/>
      <c r="B99" s="25"/>
      <c r="F99" s="92" t="str">
        <f>'BS'!B12</f>
        <v>31.1.07</v>
      </c>
      <c r="G99" s="89"/>
      <c r="H99" s="89"/>
    </row>
    <row r="100" spans="1:8" ht="15">
      <c r="A100" s="44"/>
      <c r="B100" s="25"/>
      <c r="F100" s="2"/>
      <c r="G100" s="2" t="s">
        <v>13</v>
      </c>
      <c r="H100" s="2" t="s">
        <v>166</v>
      </c>
    </row>
    <row r="101" spans="1:8" ht="15">
      <c r="A101" s="44"/>
      <c r="B101" s="5"/>
      <c r="E101" s="25"/>
      <c r="F101" s="2" t="s">
        <v>3</v>
      </c>
      <c r="G101" s="2" t="s">
        <v>165</v>
      </c>
      <c r="H101" s="2" t="s">
        <v>167</v>
      </c>
    </row>
    <row r="102" spans="1:8" ht="15">
      <c r="A102" s="44"/>
      <c r="B102" s="5"/>
      <c r="F102" s="2" t="s">
        <v>1</v>
      </c>
      <c r="G102" s="2" t="s">
        <v>1</v>
      </c>
      <c r="H102" s="2" t="s">
        <v>1</v>
      </c>
    </row>
    <row r="103" ht="15">
      <c r="A103" s="44"/>
    </row>
    <row r="104" spans="1:8" ht="15">
      <c r="A104" s="44"/>
      <c r="B104" s="1" t="s">
        <v>162</v>
      </c>
      <c r="F104" s="6">
        <f>F117-19232</f>
        <v>10615</v>
      </c>
      <c r="G104" s="6">
        <f>'BS'!B15+'BS'!B17+'BS'!B19+'BS'!B28-'Notes '!G119</f>
        <v>88643</v>
      </c>
      <c r="H104" s="6">
        <v>197</v>
      </c>
    </row>
    <row r="105" spans="1:8" ht="15">
      <c r="A105" s="44"/>
      <c r="B105" s="1" t="s">
        <v>163</v>
      </c>
      <c r="F105" s="6">
        <f>F118-2289</f>
        <v>2537</v>
      </c>
      <c r="G105" s="6">
        <v>0</v>
      </c>
      <c r="H105" s="6">
        <v>0</v>
      </c>
    </row>
    <row r="106" spans="1:8" ht="15">
      <c r="A106" s="44"/>
      <c r="B106" s="1" t="s">
        <v>164</v>
      </c>
      <c r="F106" s="6">
        <f>F119-91</f>
        <v>520</v>
      </c>
      <c r="G106" s="6">
        <f>'BS'!B17</f>
        <v>1760</v>
      </c>
      <c r="H106" s="6">
        <v>0</v>
      </c>
    </row>
    <row r="107" spans="1:8" ht="15">
      <c r="A107" s="44"/>
      <c r="B107" s="5"/>
      <c r="F107" s="36">
        <f>SUM(F104:F106)</f>
        <v>13672</v>
      </c>
      <c r="G107" s="36">
        <f>SUM(G104:G106)</f>
        <v>90403</v>
      </c>
      <c r="H107" s="36">
        <f>SUM(H104:H106)</f>
        <v>197</v>
      </c>
    </row>
    <row r="108" spans="1:8" ht="15.75" thickBot="1">
      <c r="A108" s="44"/>
      <c r="B108" s="5"/>
      <c r="F108" s="78"/>
      <c r="G108" s="78"/>
      <c r="H108" s="78"/>
    </row>
    <row r="109" spans="1:2" ht="15.75" thickTop="1">
      <c r="A109" s="44"/>
      <c r="B109" s="5"/>
    </row>
    <row r="110" spans="1:2" ht="15">
      <c r="A110" s="44"/>
      <c r="B110" s="5"/>
    </row>
    <row r="111" spans="1:8" ht="15">
      <c r="A111" s="44"/>
      <c r="B111" s="5"/>
      <c r="F111" s="89" t="s">
        <v>169</v>
      </c>
      <c r="G111" s="89"/>
      <c r="H111" s="89"/>
    </row>
    <row r="112" spans="1:8" ht="15">
      <c r="A112" s="44"/>
      <c r="F112" s="92" t="str">
        <f>'BS'!B12</f>
        <v>31.1.07</v>
      </c>
      <c r="G112" s="89"/>
      <c r="H112" s="89"/>
    </row>
    <row r="113" spans="1:8" ht="15">
      <c r="A113" s="44"/>
      <c r="F113" s="2"/>
      <c r="G113" s="2" t="s">
        <v>13</v>
      </c>
      <c r="H113" s="2" t="s">
        <v>166</v>
      </c>
    </row>
    <row r="114" spans="1:8" ht="15">
      <c r="A114" s="44"/>
      <c r="B114" s="5"/>
      <c r="E114" s="25"/>
      <c r="F114" s="2" t="s">
        <v>3</v>
      </c>
      <c r="G114" s="2" t="s">
        <v>165</v>
      </c>
      <c r="H114" s="2" t="s">
        <v>167</v>
      </c>
    </row>
    <row r="115" spans="1:8" ht="15">
      <c r="A115" s="44"/>
      <c r="B115" s="5"/>
      <c r="F115" s="2" t="s">
        <v>1</v>
      </c>
      <c r="G115" s="2" t="s">
        <v>1</v>
      </c>
      <c r="H115" s="2" t="s">
        <v>1</v>
      </c>
    </row>
    <row r="116" ht="15">
      <c r="A116" s="44"/>
    </row>
    <row r="117" spans="1:8" ht="15">
      <c r="A117" s="44"/>
      <c r="B117" s="1" t="s">
        <v>162</v>
      </c>
      <c r="F117" s="6">
        <f>'IS'!F15-'Notes '!F118-'Notes '!F119</f>
        <v>29847</v>
      </c>
      <c r="G117" s="70">
        <f>G104</f>
        <v>88643</v>
      </c>
      <c r="H117" s="6">
        <v>490</v>
      </c>
    </row>
    <row r="118" spans="1:8" ht="15">
      <c r="A118" s="44"/>
      <c r="B118" s="1" t="s">
        <v>163</v>
      </c>
      <c r="F118" s="6">
        <v>4826</v>
      </c>
      <c r="G118" s="6">
        <v>0</v>
      </c>
      <c r="H118" s="6">
        <v>0</v>
      </c>
    </row>
    <row r="119" spans="1:8" ht="15">
      <c r="A119" s="44"/>
      <c r="B119" s="1" t="s">
        <v>164</v>
      </c>
      <c r="F119" s="6">
        <v>611</v>
      </c>
      <c r="G119" s="6">
        <f>G106</f>
        <v>1760</v>
      </c>
      <c r="H119" s="6">
        <v>0</v>
      </c>
    </row>
    <row r="120" spans="1:8" ht="15">
      <c r="A120" s="44"/>
      <c r="B120" s="5"/>
      <c r="F120" s="36">
        <f>SUM(F117:F119)</f>
        <v>35284</v>
      </c>
      <c r="G120" s="36">
        <f>SUM(G117:G119)</f>
        <v>90403</v>
      </c>
      <c r="H120" s="36">
        <f>SUM(H117:H119)</f>
        <v>490</v>
      </c>
    </row>
    <row r="121" spans="1:8" ht="15.75" thickBot="1">
      <c r="A121" s="44"/>
      <c r="B121" s="5"/>
      <c r="F121" s="78"/>
      <c r="G121" s="78"/>
      <c r="H121" s="78"/>
    </row>
    <row r="122" spans="1:2" ht="15.75" thickTop="1">
      <c r="A122" s="44"/>
      <c r="B122" s="5"/>
    </row>
    <row r="123" spans="1:2" ht="15">
      <c r="A123" s="44" t="s">
        <v>24</v>
      </c>
      <c r="B123" s="5" t="s">
        <v>22</v>
      </c>
    </row>
    <row r="128" spans="1:2" ht="15">
      <c r="A128" s="44" t="s">
        <v>26</v>
      </c>
      <c r="B128" s="5" t="s">
        <v>25</v>
      </c>
    </row>
    <row r="136" spans="1:2" ht="15">
      <c r="A136" s="44" t="s">
        <v>27</v>
      </c>
      <c r="B136" s="5" t="s">
        <v>57</v>
      </c>
    </row>
    <row r="143" spans="1:2" ht="15">
      <c r="A143" s="44" t="s">
        <v>28</v>
      </c>
      <c r="B143" s="5" t="s">
        <v>109</v>
      </c>
    </row>
    <row r="145" ht="15">
      <c r="B145" s="1" t="s">
        <v>175</v>
      </c>
    </row>
    <row r="148" spans="1:2" ht="15">
      <c r="A148" s="44" t="s">
        <v>30</v>
      </c>
      <c r="B148" s="5" t="s">
        <v>110</v>
      </c>
    </row>
    <row r="150" ht="15">
      <c r="B150" s="1" t="s">
        <v>176</v>
      </c>
    </row>
    <row r="153" spans="1:2" ht="15">
      <c r="A153" s="45" t="s">
        <v>31</v>
      </c>
      <c r="B153" s="5" t="s">
        <v>29</v>
      </c>
    </row>
    <row r="160" spans="1:9" s="28" customFormat="1" ht="15">
      <c r="A160" s="44" t="s">
        <v>32</v>
      </c>
      <c r="B160" s="46" t="s">
        <v>121</v>
      </c>
      <c r="C160" s="21"/>
      <c r="D160" s="21"/>
      <c r="E160" s="21"/>
      <c r="F160" s="21"/>
      <c r="G160" s="21"/>
      <c r="H160" s="21"/>
      <c r="I160" s="21"/>
    </row>
    <row r="161" spans="1:9" s="28" customFormat="1" ht="15">
      <c r="A161" s="47"/>
      <c r="B161" s="21"/>
      <c r="C161" s="21"/>
      <c r="D161" s="21"/>
      <c r="E161" s="21"/>
      <c r="F161" s="21"/>
      <c r="G161" s="21"/>
      <c r="H161" s="21"/>
      <c r="I161" s="21"/>
    </row>
    <row r="162" spans="1:9" s="28" customFormat="1" ht="15">
      <c r="A162" s="47"/>
      <c r="B162" s="21"/>
      <c r="C162" s="21"/>
      <c r="D162" s="21"/>
      <c r="E162" s="21"/>
      <c r="F162" s="21"/>
      <c r="G162" s="21"/>
      <c r="H162" s="21"/>
      <c r="I162" s="21"/>
    </row>
    <row r="163" spans="1:9" s="28" customFormat="1" ht="15">
      <c r="A163" s="47"/>
      <c r="B163" s="21"/>
      <c r="C163" s="21"/>
      <c r="D163" s="21"/>
      <c r="E163" s="21"/>
      <c r="F163" s="21"/>
      <c r="G163" s="21"/>
      <c r="H163" s="21"/>
      <c r="I163" s="21"/>
    </row>
    <row r="164" spans="1:9" s="28" customFormat="1" ht="15">
      <c r="A164" s="47"/>
      <c r="B164" s="21"/>
      <c r="C164" s="21"/>
      <c r="D164" s="21"/>
      <c r="E164" s="21"/>
      <c r="F164" s="21"/>
      <c r="G164" s="21"/>
      <c r="H164" s="21"/>
      <c r="I164" s="21"/>
    </row>
    <row r="165" spans="1:9" s="28" customFormat="1" ht="15">
      <c r="A165" s="47"/>
      <c r="B165" s="21"/>
      <c r="C165" s="21"/>
      <c r="D165" s="21"/>
      <c r="E165" s="21"/>
      <c r="F165" s="21"/>
      <c r="G165" s="21"/>
      <c r="H165" s="21"/>
      <c r="I165" s="21"/>
    </row>
    <row r="166" spans="1:9" s="28" customFormat="1" ht="15">
      <c r="A166" s="47"/>
      <c r="B166" s="21"/>
      <c r="C166" s="21"/>
      <c r="D166" s="21"/>
      <c r="E166" s="21"/>
      <c r="F166" s="21"/>
      <c r="G166" s="21"/>
      <c r="H166" s="21"/>
      <c r="I166" s="21"/>
    </row>
    <row r="167" spans="1:2" ht="15">
      <c r="A167" s="44" t="s">
        <v>41</v>
      </c>
      <c r="B167" s="5" t="s">
        <v>120</v>
      </c>
    </row>
    <row r="173" spans="1:2" ht="15">
      <c r="A173" s="44" t="s">
        <v>42</v>
      </c>
      <c r="B173" s="5" t="s">
        <v>4</v>
      </c>
    </row>
    <row r="174" spans="6:8" ht="15">
      <c r="F174" s="2" t="s">
        <v>87</v>
      </c>
      <c r="H174" s="2" t="s">
        <v>87</v>
      </c>
    </row>
    <row r="175" spans="6:8" ht="15">
      <c r="F175" s="2" t="s">
        <v>0</v>
      </c>
      <c r="H175" s="2" t="s">
        <v>2</v>
      </c>
    </row>
    <row r="176" spans="6:8" ht="15">
      <c r="F176" s="32" t="str">
        <f>'BS'!B12</f>
        <v>31.1.07</v>
      </c>
      <c r="H176" s="32" t="str">
        <f>'BS'!B12</f>
        <v>31.1.07</v>
      </c>
    </row>
    <row r="177" spans="6:8" ht="15">
      <c r="F177" s="2" t="s">
        <v>1</v>
      </c>
      <c r="H177" s="2" t="s">
        <v>1</v>
      </c>
    </row>
    <row r="178" ht="15">
      <c r="B178" s="1" t="s">
        <v>111</v>
      </c>
    </row>
    <row r="179" spans="2:8" ht="15">
      <c r="B179" s="48" t="s">
        <v>153</v>
      </c>
      <c r="C179" s="48"/>
      <c r="D179" s="48"/>
      <c r="E179" s="48"/>
      <c r="F179" s="49"/>
      <c r="G179" s="49"/>
      <c r="H179" s="50"/>
    </row>
    <row r="180" spans="2:8" ht="12.75" customHeight="1" hidden="1">
      <c r="B180" s="85"/>
      <c r="C180" s="85"/>
      <c r="D180" s="85"/>
      <c r="E180" s="85"/>
      <c r="F180" s="86"/>
      <c r="G180" s="86"/>
      <c r="H180" s="87"/>
    </row>
    <row r="181" spans="2:8" ht="15">
      <c r="B181" s="76" t="s">
        <v>154</v>
      </c>
      <c r="C181" s="48"/>
      <c r="D181" s="48"/>
      <c r="E181" s="48"/>
      <c r="F181" s="49">
        <f>F183-F182</f>
        <v>-251</v>
      </c>
      <c r="G181" s="49"/>
      <c r="H181" s="49">
        <f>H183-H182</f>
        <v>-1343</v>
      </c>
    </row>
    <row r="182" spans="2:8" ht="15">
      <c r="B182" s="77" t="s">
        <v>155</v>
      </c>
      <c r="C182" s="48"/>
      <c r="D182" s="48"/>
      <c r="E182" s="48"/>
      <c r="F182" s="49">
        <f>1244-'BS'!B47</f>
        <v>-31</v>
      </c>
      <c r="G182" s="49"/>
      <c r="H182" s="49">
        <f>1278-'BS'!B47</f>
        <v>3</v>
      </c>
    </row>
    <row r="183" spans="2:8" ht="15.75" thickBot="1">
      <c r="B183" s="48"/>
      <c r="C183" s="48"/>
      <c r="D183" s="48"/>
      <c r="E183" s="48"/>
      <c r="F183" s="63">
        <f>'IS'!B34</f>
        <v>-282</v>
      </c>
      <c r="G183" s="49"/>
      <c r="H183" s="63">
        <f>'IS'!F34</f>
        <v>-1340</v>
      </c>
    </row>
    <row r="184" spans="2:8" ht="12.75" customHeight="1" thickTop="1">
      <c r="B184" s="62"/>
      <c r="C184" s="62"/>
      <c r="D184" s="62"/>
      <c r="E184" s="62"/>
      <c r="F184" s="62"/>
      <c r="G184" s="62"/>
      <c r="H184" s="62"/>
    </row>
    <row r="185" spans="2:8" ht="12.75" customHeight="1">
      <c r="B185" s="62"/>
      <c r="C185" s="62"/>
      <c r="D185" s="62"/>
      <c r="E185" s="62"/>
      <c r="F185" s="62"/>
      <c r="G185" s="62"/>
      <c r="H185" s="62"/>
    </row>
    <row r="186" spans="2:8" ht="12.75" customHeight="1">
      <c r="B186" s="62"/>
      <c r="C186" s="62"/>
      <c r="D186" s="62"/>
      <c r="E186" s="62"/>
      <c r="F186" s="62"/>
      <c r="G186" s="62"/>
      <c r="H186" s="62"/>
    </row>
    <row r="187" spans="2:8" ht="12.75" customHeight="1">
      <c r="B187" s="62"/>
      <c r="C187" s="62"/>
      <c r="D187" s="62"/>
      <c r="E187" s="62"/>
      <c r="F187" s="62"/>
      <c r="G187" s="62"/>
      <c r="H187" s="62"/>
    </row>
    <row r="188" spans="2:8" ht="12.75" customHeight="1">
      <c r="B188" s="62"/>
      <c r="C188" s="62"/>
      <c r="D188" s="62"/>
      <c r="E188" s="62"/>
      <c r="F188" s="62"/>
      <c r="G188" s="62"/>
      <c r="H188" s="62"/>
    </row>
    <row r="189" spans="2:8" ht="15">
      <c r="B189" s="1" t="s">
        <v>189</v>
      </c>
      <c r="C189" s="21"/>
      <c r="D189" s="21"/>
      <c r="E189" s="21"/>
      <c r="F189" s="21"/>
      <c r="G189" s="21"/>
      <c r="H189" s="21"/>
    </row>
    <row r="190" spans="2:8" ht="15">
      <c r="B190" s="21"/>
      <c r="C190" s="21"/>
      <c r="D190" s="21"/>
      <c r="E190" s="21"/>
      <c r="F190" s="2" t="s">
        <v>87</v>
      </c>
      <c r="H190" s="2" t="s">
        <v>87</v>
      </c>
    </row>
    <row r="191" spans="2:8" ht="15">
      <c r="B191" s="21"/>
      <c r="C191" s="21"/>
      <c r="D191" s="21"/>
      <c r="E191" s="21"/>
      <c r="F191" s="2" t="s">
        <v>0</v>
      </c>
      <c r="H191" s="2" t="s">
        <v>2</v>
      </c>
    </row>
    <row r="192" spans="2:8" ht="15">
      <c r="B192" s="21"/>
      <c r="C192" s="21"/>
      <c r="D192" s="21"/>
      <c r="E192" s="21"/>
      <c r="F192" s="32" t="str">
        <f>'BS'!B12</f>
        <v>31.1.07</v>
      </c>
      <c r="H192" s="32" t="str">
        <f>'BS'!B12</f>
        <v>31.1.07</v>
      </c>
    </row>
    <row r="193" spans="2:8" ht="15">
      <c r="B193" s="21"/>
      <c r="C193" s="21"/>
      <c r="D193" s="21"/>
      <c r="E193" s="21"/>
      <c r="F193" s="2" t="s">
        <v>192</v>
      </c>
      <c r="H193" s="2" t="s">
        <v>192</v>
      </c>
    </row>
    <row r="194" spans="2:8" ht="15">
      <c r="B194" s="21"/>
      <c r="C194" s="21"/>
      <c r="D194" s="21"/>
      <c r="E194" s="21"/>
      <c r="F194" s="21"/>
      <c r="G194" s="21"/>
      <c r="H194" s="21"/>
    </row>
    <row r="195" spans="2:8" ht="15">
      <c r="B195" s="1" t="s">
        <v>190</v>
      </c>
      <c r="C195" s="88"/>
      <c r="D195" s="88"/>
      <c r="E195" s="88"/>
      <c r="F195" s="50">
        <v>28</v>
      </c>
      <c r="G195" s="50"/>
      <c r="H195" s="50">
        <v>28</v>
      </c>
    </row>
    <row r="196" spans="2:8" ht="15">
      <c r="B196" s="1" t="s">
        <v>191</v>
      </c>
      <c r="C196" s="88"/>
      <c r="D196" s="88"/>
      <c r="E196" s="88"/>
      <c r="F196" s="50">
        <v>-4</v>
      </c>
      <c r="G196" s="50"/>
      <c r="H196" s="50">
        <v>-5</v>
      </c>
    </row>
    <row r="197" spans="2:8" ht="15">
      <c r="B197" s="1" t="s">
        <v>194</v>
      </c>
      <c r="C197" s="88"/>
      <c r="D197" s="88"/>
      <c r="E197" s="88"/>
      <c r="F197" s="50">
        <v>-2</v>
      </c>
      <c r="G197" s="50"/>
      <c r="H197" s="50">
        <v>-2</v>
      </c>
    </row>
    <row r="198" spans="2:5" ht="15">
      <c r="B198" s="1" t="s">
        <v>193</v>
      </c>
      <c r="C198" s="88"/>
      <c r="D198" s="88"/>
      <c r="E198" s="88"/>
    </row>
    <row r="199" spans="2:8" ht="15.75" thickBot="1">
      <c r="B199" s="88"/>
      <c r="C199" s="88"/>
      <c r="D199" s="88"/>
      <c r="E199" s="88"/>
      <c r="F199" s="52">
        <f>SUM(F195:F197)</f>
        <v>22</v>
      </c>
      <c r="G199" s="50"/>
      <c r="H199" s="52">
        <f>SUM(H195:H197)</f>
        <v>21</v>
      </c>
    </row>
    <row r="200" spans="2:8" ht="15.75" thickTop="1">
      <c r="B200" s="21"/>
      <c r="C200" s="21"/>
      <c r="D200" s="21"/>
      <c r="E200" s="21"/>
      <c r="F200" s="49"/>
      <c r="G200" s="50"/>
      <c r="H200" s="49"/>
    </row>
    <row r="201" spans="1:2" ht="15">
      <c r="A201" s="44" t="s">
        <v>43</v>
      </c>
      <c r="B201" s="5" t="s">
        <v>58</v>
      </c>
    </row>
    <row r="205" spans="1:2" ht="15">
      <c r="A205" s="44" t="s">
        <v>45</v>
      </c>
      <c r="B205" s="5" t="s">
        <v>44</v>
      </c>
    </row>
    <row r="211" spans="1:2" ht="15">
      <c r="A211" s="44" t="s">
        <v>46</v>
      </c>
      <c r="B211" s="5" t="s">
        <v>129</v>
      </c>
    </row>
    <row r="215" spans="1:2" ht="15">
      <c r="A215" s="44" t="s">
        <v>48</v>
      </c>
      <c r="B215" s="5" t="s">
        <v>47</v>
      </c>
    </row>
    <row r="217" spans="2:8" ht="15">
      <c r="B217" s="21"/>
      <c r="C217" s="21"/>
      <c r="D217" s="22" t="s">
        <v>112</v>
      </c>
      <c r="E217" s="22"/>
      <c r="F217" s="22" t="s">
        <v>113</v>
      </c>
      <c r="G217" s="22"/>
      <c r="H217" s="22" t="s">
        <v>13</v>
      </c>
    </row>
    <row r="218" spans="2:8" ht="15">
      <c r="B218" s="21" t="s">
        <v>114</v>
      </c>
      <c r="C218" s="21"/>
      <c r="D218" s="22" t="s">
        <v>1</v>
      </c>
      <c r="E218" s="21"/>
      <c r="F218" s="22" t="s">
        <v>1</v>
      </c>
      <c r="G218" s="21"/>
      <c r="H218" s="22" t="s">
        <v>1</v>
      </c>
    </row>
    <row r="219" spans="2:8" ht="15">
      <c r="B219" s="21"/>
      <c r="C219" s="21"/>
      <c r="D219" s="21"/>
      <c r="E219" s="21"/>
      <c r="F219" s="21"/>
      <c r="G219" s="21"/>
      <c r="H219" s="21"/>
    </row>
    <row r="220" spans="2:8" ht="15">
      <c r="B220" s="51" t="s">
        <v>115</v>
      </c>
      <c r="C220" s="21"/>
      <c r="D220" s="50"/>
      <c r="E220" s="50"/>
      <c r="F220" s="50"/>
      <c r="G220" s="50"/>
      <c r="H220" s="50"/>
    </row>
    <row r="221" spans="2:8" ht="15">
      <c r="B221" s="21" t="s">
        <v>128</v>
      </c>
      <c r="C221" s="21"/>
      <c r="D221" s="50">
        <v>0</v>
      </c>
      <c r="E221" s="50"/>
      <c r="F221" s="50">
        <v>53</v>
      </c>
      <c r="G221" s="50"/>
      <c r="H221" s="50">
        <f>SUM(D221:G221)</f>
        <v>53</v>
      </c>
    </row>
    <row r="222" spans="2:8" ht="15">
      <c r="B222" s="21" t="s">
        <v>116</v>
      </c>
      <c r="C222" s="21"/>
      <c r="D222" s="50"/>
      <c r="E222" s="50"/>
      <c r="F222" s="50">
        <v>4784</v>
      </c>
      <c r="G222" s="50"/>
      <c r="H222" s="50">
        <f>SUM(D222:G222)</f>
        <v>4784</v>
      </c>
    </row>
    <row r="223" spans="2:8" ht="15">
      <c r="B223" s="21" t="s">
        <v>149</v>
      </c>
      <c r="C223" s="21"/>
      <c r="D223" s="50">
        <v>0</v>
      </c>
      <c r="E223" s="50"/>
      <c r="F223" s="50">
        <v>937</v>
      </c>
      <c r="G223" s="50"/>
      <c r="H223" s="50">
        <f>F223</f>
        <v>937</v>
      </c>
    </row>
    <row r="224" spans="2:11" ht="15">
      <c r="B224" s="21"/>
      <c r="C224" s="21"/>
      <c r="D224" s="64">
        <f>SUM(D221:D222)</f>
        <v>0</v>
      </c>
      <c r="E224" s="50"/>
      <c r="F224" s="64">
        <f>SUM(F221:F223)</f>
        <v>5774</v>
      </c>
      <c r="G224" s="50"/>
      <c r="H224" s="64">
        <f>SUM(H221:H223)</f>
        <v>5774</v>
      </c>
      <c r="K224" s="79">
        <f>H224-'BS'!B33</f>
        <v>0</v>
      </c>
    </row>
    <row r="225" spans="2:8" ht="15">
      <c r="B225" s="21"/>
      <c r="C225" s="21"/>
      <c r="D225" s="49"/>
      <c r="E225" s="50"/>
      <c r="F225" s="49"/>
      <c r="G225" s="50"/>
      <c r="H225" s="49"/>
    </row>
    <row r="226" spans="2:8" ht="15">
      <c r="B226" s="51" t="s">
        <v>134</v>
      </c>
      <c r="C226" s="21"/>
      <c r="D226" s="49"/>
      <c r="E226" s="50"/>
      <c r="F226" s="49"/>
      <c r="G226" s="50"/>
      <c r="H226" s="49"/>
    </row>
    <row r="227" spans="2:8" ht="15">
      <c r="B227" s="1" t="s">
        <v>148</v>
      </c>
      <c r="C227" s="25"/>
      <c r="D227" s="50">
        <v>0</v>
      </c>
      <c r="E227" s="25"/>
      <c r="F227" s="50">
        <v>1</v>
      </c>
      <c r="G227" s="50"/>
      <c r="H227" s="50">
        <f>SUM(D227:F227)</f>
        <v>1</v>
      </c>
    </row>
    <row r="228" spans="2:8" ht="15">
      <c r="B228" s="21" t="s">
        <v>149</v>
      </c>
      <c r="C228" s="21"/>
      <c r="D228" s="50">
        <v>0</v>
      </c>
      <c r="E228" s="50"/>
      <c r="F228" s="50">
        <v>1336</v>
      </c>
      <c r="G228" s="50"/>
      <c r="H228" s="50">
        <f>SUM(D228:F228)</f>
        <v>1336</v>
      </c>
    </row>
    <row r="229" spans="2:11" ht="15">
      <c r="B229" s="21"/>
      <c r="C229" s="21"/>
      <c r="D229" s="64">
        <f>SUM(D226:D227)</f>
        <v>0</v>
      </c>
      <c r="E229" s="50"/>
      <c r="F229" s="64">
        <f>SUM(F226:F228)</f>
        <v>1337</v>
      </c>
      <c r="G229" s="50"/>
      <c r="H229" s="64">
        <f>SUM(H226:H228)</f>
        <v>1337</v>
      </c>
      <c r="K229" s="79">
        <f>H229-'BS'!B48</f>
        <v>0</v>
      </c>
    </row>
    <row r="230" spans="2:8" ht="15.75" thickBot="1">
      <c r="B230" s="21"/>
      <c r="C230" s="21"/>
      <c r="D230" s="50"/>
      <c r="E230" s="50"/>
      <c r="F230" s="50"/>
      <c r="G230" s="50"/>
      <c r="H230" s="50"/>
    </row>
    <row r="231" spans="2:8" ht="15.75" thickBot="1">
      <c r="B231" s="21" t="s">
        <v>13</v>
      </c>
      <c r="C231" s="21"/>
      <c r="D231" s="81">
        <f>+D224+D228</f>
        <v>0</v>
      </c>
      <c r="E231" s="80"/>
      <c r="F231" s="81">
        <f>+F224+F229</f>
        <v>7111</v>
      </c>
      <c r="G231" s="80"/>
      <c r="H231" s="81">
        <f>+H224+H229</f>
        <v>7111</v>
      </c>
    </row>
    <row r="232" ht="15.75" thickTop="1"/>
    <row r="234" spans="1:2" ht="15">
      <c r="A234" s="44" t="s">
        <v>50</v>
      </c>
      <c r="B234" s="5" t="s">
        <v>49</v>
      </c>
    </row>
    <row r="239" spans="1:2" ht="15">
      <c r="A239" s="44" t="s">
        <v>52</v>
      </c>
      <c r="B239" s="5" t="s">
        <v>51</v>
      </c>
    </row>
    <row r="243" spans="1:2" ht="15">
      <c r="A243" s="44" t="s">
        <v>152</v>
      </c>
      <c r="B243" s="5" t="s">
        <v>117</v>
      </c>
    </row>
    <row r="244" spans="1:2" ht="15">
      <c r="A244" s="44"/>
      <c r="B244" s="5"/>
    </row>
    <row r="245" spans="1:2" ht="15">
      <c r="A245" s="44"/>
      <c r="B245" s="1" t="s">
        <v>61</v>
      </c>
    </row>
    <row r="246" ht="15">
      <c r="A246" s="44"/>
    </row>
    <row r="247" spans="1:10" ht="15">
      <c r="A247" s="44"/>
      <c r="B247" s="5"/>
      <c r="F247" s="53" t="s">
        <v>118</v>
      </c>
      <c r="G247" s="54"/>
      <c r="H247" s="2" t="s">
        <v>125</v>
      </c>
      <c r="I247" s="54"/>
      <c r="J247" s="29"/>
    </row>
    <row r="248" spans="1:10" ht="15">
      <c r="A248" s="44"/>
      <c r="B248" s="5"/>
      <c r="F248" s="2" t="s">
        <v>87</v>
      </c>
      <c r="G248" s="54"/>
      <c r="H248" s="2" t="s">
        <v>87</v>
      </c>
      <c r="I248" s="54"/>
      <c r="J248" s="29"/>
    </row>
    <row r="249" spans="1:10" ht="15">
      <c r="A249" s="44"/>
      <c r="B249" s="5"/>
      <c r="F249" s="2" t="s">
        <v>0</v>
      </c>
      <c r="G249" s="54"/>
      <c r="H249" s="2" t="s">
        <v>2</v>
      </c>
      <c r="I249" s="54"/>
      <c r="J249" s="29"/>
    </row>
    <row r="250" spans="6:8" ht="15">
      <c r="F250" s="32" t="str">
        <f>'BS'!B12</f>
        <v>31.1.07</v>
      </c>
      <c r="H250" s="32" t="str">
        <f>'BS'!B12</f>
        <v>31.1.07</v>
      </c>
    </row>
    <row r="251" spans="6:10" ht="15">
      <c r="F251" s="2"/>
      <c r="H251" s="2"/>
      <c r="J251" s="30"/>
    </row>
    <row r="252" spans="2:8" ht="15.75" thickBot="1">
      <c r="B252" s="1" t="s">
        <v>53</v>
      </c>
      <c r="F252" s="55">
        <f>'IS'!B40</f>
        <v>972</v>
      </c>
      <c r="G252" s="50"/>
      <c r="H252" s="55">
        <f>'IS'!F40</f>
        <v>4856</v>
      </c>
    </row>
    <row r="253" spans="6:13" ht="15.75" thickTop="1">
      <c r="F253" s="56"/>
      <c r="G253" s="50"/>
      <c r="H253" s="56"/>
      <c r="K253" s="26"/>
      <c r="M253" s="26"/>
    </row>
    <row r="254" spans="2:13" ht="15">
      <c r="B254" s="1" t="s">
        <v>60</v>
      </c>
      <c r="F254" s="56"/>
      <c r="G254" s="50"/>
      <c r="H254" s="56"/>
      <c r="K254" s="26"/>
      <c r="M254" s="26"/>
    </row>
    <row r="255" spans="2:13" ht="15.75" thickBot="1">
      <c r="B255" s="1" t="s">
        <v>59</v>
      </c>
      <c r="F255" s="55">
        <v>125000</v>
      </c>
      <c r="G255" s="50"/>
      <c r="H255" s="55">
        <v>125000</v>
      </c>
      <c r="K255" s="26"/>
      <c r="M255" s="26"/>
    </row>
    <row r="256" spans="6:16" ht="15.75" thickTop="1">
      <c r="F256" s="56"/>
      <c r="G256" s="50"/>
      <c r="H256" s="56"/>
      <c r="K256" s="26"/>
      <c r="P256" s="31"/>
    </row>
    <row r="257" spans="2:8" ht="15.75" thickBot="1">
      <c r="B257" s="1" t="s">
        <v>55</v>
      </c>
      <c r="F257" s="57">
        <f>+F252/F255*100</f>
        <v>0.7776</v>
      </c>
      <c r="G257" s="50"/>
      <c r="H257" s="57">
        <f>+H252/H255*100</f>
        <v>3.8848000000000003</v>
      </c>
    </row>
    <row r="258" spans="6:8" ht="15.75" thickTop="1">
      <c r="F258" s="58"/>
      <c r="G258" s="59"/>
      <c r="H258" s="58"/>
    </row>
    <row r="259" spans="6:8" ht="15">
      <c r="F259" s="58"/>
      <c r="G259" s="59"/>
      <c r="H259" s="58"/>
    </row>
    <row r="260" spans="6:8" ht="15">
      <c r="F260" s="58"/>
      <c r="G260" s="59"/>
      <c r="H260" s="58"/>
    </row>
    <row r="261" spans="6:8" ht="15">
      <c r="F261" s="2"/>
      <c r="H261" s="2"/>
    </row>
  </sheetData>
  <mergeCells count="4">
    <mergeCell ref="F98:H98"/>
    <mergeCell ref="F99:H99"/>
    <mergeCell ref="F111:H111"/>
    <mergeCell ref="F112:H112"/>
  </mergeCells>
  <printOptions/>
  <pageMargins left="0.75" right="0.25" top="0.46" bottom="0.59" header="0.41" footer="0.5"/>
  <pageSetup horizontalDpi="300" verticalDpi="300" orientation="portrait" paperSize="9" scale="97" r:id="rId2"/>
  <rowBreaks count="5" manualBreakCount="5">
    <brk id="51" max="8" man="1"/>
    <brk id="97" max="8" man="1"/>
    <brk id="142" max="8" man="1"/>
    <brk id="188" max="8" man="1"/>
    <brk id="233"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Ng Lee Kuan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 Lee Kuan</dc:creator>
  <cp:keywords/>
  <dc:description/>
  <cp:lastModifiedBy>GA BLUE CORPORATION SDN BHD</cp:lastModifiedBy>
  <cp:lastPrinted>2007-03-13T07:23:16Z</cp:lastPrinted>
  <dcterms:created xsi:type="dcterms:W3CDTF">2003-11-01T13:04:36Z</dcterms:created>
  <dcterms:modified xsi:type="dcterms:W3CDTF">2007-03-29T08:45:18Z</dcterms:modified>
  <cp:category/>
  <cp:version/>
  <cp:contentType/>
  <cp:contentStatus/>
</cp:coreProperties>
</file>